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esomewatermackay\Documents\AWESOME WATER\5_Sales Quotes\"/>
    </mc:Choice>
  </mc:AlternateContent>
  <xr:revisionPtr revIDLastSave="0" documentId="13_ncr:1_{085F6EFD-F874-4100-ABCB-215188E6423F}" xr6:coauthVersionLast="31" xr6:coauthVersionMax="31" xr10:uidLastSave="{00000000-0000-0000-0000-000000000000}"/>
  <bookViews>
    <workbookView xWindow="0" yWindow="0" windowWidth="20490" windowHeight="6930" xr2:uid="{707D893E-834E-481F-83C8-866D72A6DEE5}"/>
  </bookViews>
  <sheets>
    <sheet name="Calc Usage" sheetId="7" r:id="rId1"/>
    <sheet name="Images" sheetId="8" r:id="rId2"/>
    <sheet name="Lookups" sheetId="5" r:id="rId3"/>
  </sheets>
  <definedNames>
    <definedName name="_xlnm.Print_Area" localSheetId="0">'Calc Usage'!$A$1:$Q$23</definedName>
    <definedName name="_xlnm.Print_Area" localSheetId="1">Images!$A$1:$L$15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7" l="1"/>
  <c r="F11" i="7"/>
  <c r="C17" i="7"/>
  <c r="H7" i="7" l="1"/>
  <c r="N20" i="7" s="1"/>
  <c r="H6" i="7"/>
  <c r="F12" i="7" l="1"/>
  <c r="E17" i="7" l="1"/>
  <c r="D17" i="7" l="1"/>
  <c r="F17" i="7"/>
  <c r="F18" i="7" l="1"/>
  <c r="O20" i="7"/>
  <c r="J17" i="7"/>
  <c r="K17" i="7" l="1"/>
  <c r="I17" i="7" s="1"/>
  <c r="H13" i="7"/>
  <c r="H17" i="7" l="1"/>
  <c r="L17" i="7" s="1"/>
  <c r="N17" i="7"/>
  <c r="H12" i="7" s="1"/>
  <c r="N12" i="7" l="1"/>
  <c r="N13" i="7"/>
  <c r="O17" i="7"/>
  <c r="H18" i="7"/>
  <c r="H21" i="7" s="1"/>
  <c r="H20" i="7" l="1"/>
</calcChain>
</file>

<file path=xl/sharedStrings.xml><?xml version="1.0" encoding="utf-8"?>
<sst xmlns="http://schemas.openxmlformats.org/spreadsheetml/2006/main" count="98" uniqueCount="91">
  <si>
    <t>$ per year</t>
  </si>
  <si>
    <t># of filters per year</t>
  </si>
  <si>
    <t>Liters per year</t>
  </si>
  <si>
    <t>Refillable</t>
  </si>
  <si>
    <t>Rental / year</t>
  </si>
  <si>
    <t>Other</t>
  </si>
  <si>
    <t>Filters</t>
  </si>
  <si>
    <t>$ 1st year</t>
  </si>
  <si>
    <t>% savings in 1st year</t>
  </si>
  <si>
    <t>Liters/
week</t>
  </si>
  <si>
    <t>Plumbed-in</t>
  </si>
  <si>
    <t>Plumbed-In_A</t>
  </si>
  <si>
    <t>Plumbed-In_B</t>
  </si>
  <si>
    <t>Floor standing Refillable - Outright</t>
  </si>
  <si>
    <t>Floor standing Refillable - 4 months</t>
  </si>
  <si>
    <t>Floor Standing Refillable - 6 months</t>
  </si>
  <si>
    <t>Bench Top Refillable - Outright</t>
  </si>
  <si>
    <t>Bench Top Refillable - 2 months</t>
  </si>
  <si>
    <t>Bench Top Refillable - 4 months</t>
  </si>
  <si>
    <t>Bench Top Refillable - 6 months</t>
  </si>
  <si>
    <t>Bench Top Refillable - 12 months</t>
  </si>
  <si>
    <t>Floor standing Plumbed-In Original</t>
  </si>
  <si>
    <t>Bottleset - with own cooler</t>
  </si>
  <si>
    <t>Rental agreement - included</t>
  </si>
  <si>
    <t>Floor standing  Refillable - 2 months</t>
  </si>
  <si>
    <t>Floor Standing Refillable  - 12 months</t>
  </si>
  <si>
    <t>Floor standing Plumbed-In Big Belly</t>
  </si>
  <si>
    <t>RENTAL Refillable Bench &amp; Floor</t>
  </si>
  <si>
    <t>Mineral Pot - room temp water only</t>
  </si>
  <si>
    <t>Type</t>
  </si>
  <si>
    <t>Cost per Unit</t>
  </si>
  <si>
    <t>Bottles per unit</t>
  </si>
  <si>
    <t>Liters per bottle</t>
  </si>
  <si>
    <t xml:space="preserve">Bottled Water  </t>
  </si>
  <si>
    <t># of Units per week</t>
  </si>
  <si>
    <t>Floor standing Refillable</t>
  </si>
  <si>
    <t>Bench Top Refillable</t>
  </si>
  <si>
    <t>Mineral Pot - room temp water</t>
  </si>
  <si>
    <t>Cost per Lilter</t>
  </si>
  <si>
    <t>Cost Per Week</t>
  </si>
  <si>
    <t>Cost Per liter</t>
  </si>
  <si>
    <t># of Bottles / Cases per year</t>
  </si>
  <si>
    <t>Outright</t>
  </si>
  <si>
    <t>2 Months</t>
  </si>
  <si>
    <t>4 Months</t>
  </si>
  <si>
    <t>6 Months</t>
  </si>
  <si>
    <t>12 Months</t>
  </si>
  <si>
    <t>Rental</t>
  </si>
  <si>
    <t>Filter change</t>
  </si>
  <si>
    <t>RENTAL Plumbed-In A_Original Bench &amp; Floor</t>
  </si>
  <si>
    <t>RENTAL Plumbed-In B_Big Belly Bench &amp; Floor</t>
  </si>
  <si>
    <t>Plumbed-In A Original Floor Outright</t>
  </si>
  <si>
    <t>Plumbed-In A Original Floor - 2 months</t>
  </si>
  <si>
    <t>Plumbed-In A Original Floor - 4 montohs</t>
  </si>
  <si>
    <t>Plumbed-In A Original Floor - 6 months</t>
  </si>
  <si>
    <t>Plumbed-In A Original Floor - 12 months</t>
  </si>
  <si>
    <t>Plumbed-In b Big Belly Floor - outright</t>
  </si>
  <si>
    <t>Plumbed-In b Big Belly Floor - 2 months</t>
  </si>
  <si>
    <t>Plumbed-In b Big Belly Floor - 4 months</t>
  </si>
  <si>
    <t>Plumbed-In b Big Belly Floor - 6 months</t>
  </si>
  <si>
    <t>Plumbed-In b Big Belly Floor - 12 months</t>
  </si>
  <si>
    <r>
      <t>Usage per week</t>
    </r>
    <r>
      <rPr>
        <b/>
        <sz val="8"/>
        <color theme="1"/>
        <rFont val="Century Gothic"/>
        <family val="2"/>
      </rPr>
      <t xml:space="preserve">
# of Bottles/Cases</t>
    </r>
  </si>
  <si>
    <t>Awesome Water options</t>
  </si>
  <si>
    <t>over X years</t>
  </si>
  <si>
    <t>Filter change every 1000 liters</t>
  </si>
  <si>
    <t>Filter $ 
per year</t>
  </si>
  <si>
    <t>% savings 
after 1st year</t>
  </si>
  <si>
    <t>Filter change every 6 months</t>
  </si>
  <si>
    <t>Payment Option</t>
  </si>
  <si>
    <t>Plumbed-In</t>
  </si>
  <si>
    <t>Model</t>
  </si>
  <si>
    <t>Floor Standing</t>
  </si>
  <si>
    <t>Bench Top</t>
  </si>
  <si>
    <t>over 2 months</t>
  </si>
  <si>
    <t>over 4 months</t>
  </si>
  <si>
    <t>over 6 months</t>
  </si>
  <si>
    <t>over 12 months</t>
  </si>
  <si>
    <r>
      <t>Cost per week</t>
    </r>
    <r>
      <rPr>
        <sz val="10"/>
        <color theme="1"/>
        <rFont val="Century Gothic"/>
        <family val="2"/>
      </rPr>
      <t xml:space="preserve"> (1st year)</t>
    </r>
  </si>
  <si>
    <t xml:space="preserve">Model  </t>
  </si>
  <si>
    <t xml:space="preserve">Filter  </t>
  </si>
  <si>
    <t>Amend data in red</t>
  </si>
  <si>
    <t>use drop down arrows       to select</t>
  </si>
  <si>
    <t>Currentl bottled water  usage</t>
  </si>
  <si>
    <t>Once paid off</t>
  </si>
  <si>
    <t>YEARLY COST</t>
  </si>
  <si>
    <t>Total % Savings over period</t>
  </si>
  <si>
    <t>Total $ savings over period</t>
  </si>
  <si>
    <t>Litres per Unit</t>
  </si>
  <si>
    <t>Liters per filter</t>
  </si>
  <si>
    <r>
      <t xml:space="preserve">  Awesome Water -</t>
    </r>
    <r>
      <rPr>
        <sz val="11"/>
        <color theme="1"/>
        <rFont val="Century Gothic"/>
        <family val="2"/>
      </rPr>
      <t xml:space="preserve"> 1st year</t>
    </r>
  </si>
  <si>
    <t># of filters per year
if changing every 1000l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</si>
</sst>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b/>
      <u/>
      <sz val="11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sz val="11"/>
      <color theme="0" tint="-0.249977111117893"/>
      <name val="Century Gothic"/>
      <family val="2"/>
    </font>
    <font>
      <sz val="11"/>
      <color theme="0" tint="-0.14999847407452621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name val="Century Gothic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u/>
      <sz val="8"/>
      <color theme="0" tint="-0.249977111117893"/>
      <name val="Century Gothic"/>
      <family val="2"/>
    </font>
    <font>
      <sz val="12"/>
      <color rgb="FF333333"/>
      <name val="Georgia"/>
      <family val="1"/>
    </font>
    <font>
      <b/>
      <i/>
      <u/>
      <sz val="22"/>
      <color rgb="FFFF0000"/>
      <name val="Century Gothic"/>
      <family val="2"/>
    </font>
    <font>
      <b/>
      <sz val="12"/>
      <color theme="1"/>
      <name val="Century Gothic"/>
      <family val="2"/>
    </font>
    <font>
      <sz val="10"/>
      <color theme="0" tint="-0.499984740745262"/>
      <name val="Century Gothic"/>
      <family val="2"/>
    </font>
    <font>
      <sz val="12"/>
      <name val="Century Gothic"/>
      <family val="2"/>
    </font>
    <font>
      <u/>
      <sz val="8"/>
      <color theme="0"/>
      <name val="Century Gothic"/>
      <family val="2"/>
    </font>
    <font>
      <sz val="11"/>
      <color theme="4" tint="-0.49998474074526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58">
    <xf numFmtId="0" fontId="0" fillId="0" borderId="0" xfId="0"/>
    <xf numFmtId="0" fontId="6" fillId="2" borderId="0" xfId="0" applyFont="1" applyFill="1" applyBorder="1" applyAlignment="1" applyProtection="1">
      <alignment horizontal="right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14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9" xfId="0" applyFont="1" applyFill="1" applyBorder="1" applyProtection="1"/>
    <xf numFmtId="0" fontId="17" fillId="2" borderId="9" xfId="0" applyFont="1" applyFill="1" applyBorder="1" applyAlignment="1" applyProtection="1">
      <alignment horizontal="right"/>
    </xf>
    <xf numFmtId="1" fontId="4" fillId="2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6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1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2" fontId="11" fillId="2" borderId="0" xfId="0" applyNumberFormat="1" applyFont="1" applyFill="1" applyBorder="1" applyAlignment="1" applyProtection="1">
      <alignment horizontal="center" vertical="center"/>
    </xf>
    <xf numFmtId="2" fontId="11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left"/>
    </xf>
    <xf numFmtId="0" fontId="2" fillId="2" borderId="0" xfId="0" applyFont="1" applyFill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43" fontId="2" fillId="2" borderId="0" xfId="1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4" fillId="2" borderId="0" xfId="0" applyFont="1" applyFill="1" applyProtection="1">
      <protection locked="0"/>
    </xf>
    <xf numFmtId="43" fontId="2" fillId="2" borderId="0" xfId="1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43" fontId="2" fillId="0" borderId="0" xfId="1" applyNumberFormat="1" applyFont="1" applyAlignment="1" applyProtection="1">
      <alignment horizontal="center" vertical="center"/>
      <protection locked="0"/>
    </xf>
    <xf numFmtId="0" fontId="6" fillId="0" borderId="1" xfId="0" applyFont="1" applyBorder="1" applyProtection="1"/>
    <xf numFmtId="0" fontId="2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19" fillId="0" borderId="0" xfId="0" applyFont="1" applyAlignment="1" applyProtection="1">
      <alignment horizontal="center"/>
    </xf>
    <xf numFmtId="0" fontId="19" fillId="0" borderId="0" xfId="0" applyFont="1" applyProtection="1"/>
    <xf numFmtId="0" fontId="0" fillId="0" borderId="0" xfId="0" applyProtection="1"/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 wrapText="1"/>
    </xf>
    <xf numFmtId="0" fontId="11" fillId="0" borderId="0" xfId="0" applyFont="1" applyBorder="1" applyAlignment="1" applyProtection="1">
      <alignment horizontal="center"/>
    </xf>
    <xf numFmtId="0" fontId="6" fillId="0" borderId="4" xfId="0" applyFont="1" applyBorder="1" applyProtection="1"/>
    <xf numFmtId="0" fontId="19" fillId="0" borderId="0" xfId="0" applyFont="1" applyFill="1" applyProtection="1"/>
    <xf numFmtId="0" fontId="1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7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8" fillId="2" borderId="0" xfId="0" applyFont="1" applyFill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21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right"/>
    </xf>
    <xf numFmtId="0" fontId="20" fillId="2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26" fillId="0" borderId="0" xfId="0" applyFont="1"/>
    <xf numFmtId="0" fontId="2" fillId="2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30" fillId="2" borderId="0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 vertical="center"/>
    </xf>
    <xf numFmtId="1" fontId="28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2" fontId="3" fillId="2" borderId="0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right"/>
    </xf>
    <xf numFmtId="0" fontId="30" fillId="2" borderId="0" xfId="0" applyFont="1" applyFill="1" applyBorder="1" applyAlignment="1" applyProtection="1">
      <alignment horizontal="right"/>
    </xf>
    <xf numFmtId="0" fontId="11" fillId="2" borderId="9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25" fillId="2" borderId="12" xfId="0" applyFont="1" applyFill="1" applyBorder="1" applyAlignment="1" applyProtection="1">
      <alignment vertical="center"/>
    </xf>
    <xf numFmtId="0" fontId="25" fillId="2" borderId="13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horizontal="center" vertical="center" wrapText="1"/>
    </xf>
    <xf numFmtId="43" fontId="7" fillId="2" borderId="13" xfId="1" applyNumberFormat="1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2" fontId="2" fillId="2" borderId="15" xfId="0" applyNumberFormat="1" applyFont="1" applyFill="1" applyBorder="1" applyAlignment="1" applyProtection="1">
      <alignment horizontal="center" vertical="center"/>
    </xf>
    <xf numFmtId="1" fontId="32" fillId="2" borderId="0" xfId="0" applyNumberFormat="1" applyFont="1" applyFill="1" applyBorder="1" applyAlignment="1" applyProtection="1">
      <alignment horizontal="center" vertical="center"/>
    </xf>
    <xf numFmtId="43" fontId="21" fillId="2" borderId="12" xfId="1" applyNumberFormat="1" applyFont="1" applyFill="1" applyBorder="1" applyAlignment="1" applyProtection="1">
      <alignment horizontal="center" wrapText="1"/>
    </xf>
    <xf numFmtId="43" fontId="21" fillId="2" borderId="13" xfId="1" applyNumberFormat="1" applyFont="1" applyFill="1" applyBorder="1" applyAlignment="1" applyProtection="1">
      <alignment horizontal="center" wrapText="1"/>
    </xf>
    <xf numFmtId="0" fontId="15" fillId="2" borderId="10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right" wrapText="1"/>
      <protection locked="0"/>
    </xf>
    <xf numFmtId="0" fontId="27" fillId="2" borderId="1" xfId="0" applyFont="1" applyFill="1" applyBorder="1" applyAlignment="1" applyProtection="1">
      <alignment horizontal="center"/>
      <protection locked="0"/>
    </xf>
    <xf numFmtId="0" fontId="27" fillId="2" borderId="2" xfId="0" applyFont="1" applyFill="1" applyBorder="1" applyAlignment="1" applyProtection="1">
      <alignment horizontal="center"/>
      <protection locked="0"/>
    </xf>
    <xf numFmtId="0" fontId="27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 vertical="center" wrapText="1"/>
    </xf>
    <xf numFmtId="0" fontId="16" fillId="3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right"/>
    </xf>
    <xf numFmtId="2" fontId="17" fillId="2" borderId="12" xfId="1" applyNumberFormat="1" applyFont="1" applyFill="1" applyBorder="1" applyAlignment="1" applyProtection="1">
      <alignment horizontal="center" vertical="center"/>
      <protection locked="0"/>
    </xf>
    <xf numFmtId="2" fontId="17" fillId="2" borderId="13" xfId="1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</cellXfs>
  <cellStyles count="3">
    <cellStyle name="Comma" xfId="1" builtinId="3"/>
    <cellStyle name="Comma 2" xfId="2" xr:uid="{A7B39E48-DC4F-4437-B8CA-6F1CBD2A133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Images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hyperlink" Target="https://www.awesomewatermackay.com/product-page/original-cold-ambient-floor-standing" TargetMode="External"/><Relationship Id="rId7" Type="http://schemas.openxmlformats.org/officeDocument/2006/relationships/hyperlink" Target="https://www.awesomewatermackay.com/product-page/big-belly-plumbed-in-cold-ambient" TargetMode="External"/><Relationship Id="rId12" Type="http://schemas.openxmlformats.org/officeDocument/2006/relationships/image" Target="../media/image9.png"/><Relationship Id="rId2" Type="http://schemas.openxmlformats.org/officeDocument/2006/relationships/image" Target="../media/image4.jpg"/><Relationship Id="rId1" Type="http://schemas.openxmlformats.org/officeDocument/2006/relationships/hyperlink" Target="https://www.awesomewatermackay.com/product-page/orginal-hot-cold-plumbed-in" TargetMode="External"/><Relationship Id="rId6" Type="http://schemas.openxmlformats.org/officeDocument/2006/relationships/image" Target="../media/image6.png"/><Relationship Id="rId11" Type="http://schemas.openxmlformats.org/officeDocument/2006/relationships/hyperlink" Target="https://www.awesomewatermackay.com/product-page/mineral-pot-room-temperature-filtered-water-1" TargetMode="External"/><Relationship Id="rId5" Type="http://schemas.openxmlformats.org/officeDocument/2006/relationships/hyperlink" Target="https://www.awesomewatermackay.com/product-page/bench-top-original-range" TargetMode="External"/><Relationship Id="rId10" Type="http://schemas.openxmlformats.org/officeDocument/2006/relationships/image" Target="../media/image8.jpeg"/><Relationship Id="rId4" Type="http://schemas.openxmlformats.org/officeDocument/2006/relationships/image" Target="../media/image5.png"/><Relationship Id="rId9" Type="http://schemas.openxmlformats.org/officeDocument/2006/relationships/hyperlink" Target="https://www.awesomewatermackay.com/product-page/bottle-set-including-filter-1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110467</xdr:colOff>
      <xdr:row>16</xdr:row>
      <xdr:rowOff>57150</xdr:rowOff>
    </xdr:from>
    <xdr:to>
      <xdr:col>5</xdr:col>
      <xdr:colOff>596243</xdr:colOff>
      <xdr:row>16</xdr:row>
      <xdr:rowOff>400050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4B606A3-A058-4AC1-8C32-88031F3A8E1D}"/>
            </a:ext>
          </a:extLst>
        </xdr:cNvPr>
        <xdr:cNvSpPr/>
      </xdr:nvSpPr>
      <xdr:spPr>
        <a:xfrm>
          <a:off x="4369346" y="3878098"/>
          <a:ext cx="485776" cy="342900"/>
        </a:xfrm>
        <a:prstGeom prst="ellipse">
          <a:avLst/>
        </a:prstGeom>
        <a:noFill/>
        <a:ln w="28575" cmpd="sng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73354</xdr:colOff>
      <xdr:row>16</xdr:row>
      <xdr:rowOff>85725</xdr:rowOff>
    </xdr:from>
    <xdr:to>
      <xdr:col>7</xdr:col>
      <xdr:colOff>559130</xdr:colOff>
      <xdr:row>16</xdr:row>
      <xdr:rowOff>400050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DF34D8B7-71D1-4F3E-A4D8-5CB112DC6598}"/>
            </a:ext>
          </a:extLst>
        </xdr:cNvPr>
        <xdr:cNvSpPr/>
      </xdr:nvSpPr>
      <xdr:spPr>
        <a:xfrm>
          <a:off x="5240940" y="3906673"/>
          <a:ext cx="485776" cy="314325"/>
        </a:xfrm>
        <a:prstGeom prst="ellipse">
          <a:avLst/>
        </a:prstGeom>
        <a:noFill/>
        <a:ln w="28575" cmpd="sng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387034</xdr:colOff>
      <xdr:row>1</xdr:row>
      <xdr:rowOff>323633</xdr:rowOff>
    </xdr:from>
    <xdr:to>
      <xdr:col>13</xdr:col>
      <xdr:colOff>512830</xdr:colOff>
      <xdr:row>3</xdr:row>
      <xdr:rowOff>46544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EC35B0-7645-4DA0-A375-11286B68EC25}"/>
            </a:ext>
          </a:extLst>
        </xdr:cNvPr>
        <xdr:cNvSpPr/>
      </xdr:nvSpPr>
      <xdr:spPr>
        <a:xfrm>
          <a:off x="7711431" y="433116"/>
          <a:ext cx="1067347" cy="29222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 b="1">
              <a:solidFill>
                <a:schemeClr val="bg1">
                  <a:lumMod val="65000"/>
                </a:schemeClr>
              </a:solidFill>
            </a:rPr>
            <a:t>VIEW</a:t>
          </a:r>
          <a:r>
            <a:rPr lang="en-AU" sz="1100" b="1" baseline="0">
              <a:solidFill>
                <a:schemeClr val="bg1">
                  <a:lumMod val="65000"/>
                </a:schemeClr>
              </a:solidFill>
            </a:rPr>
            <a:t> MODELS</a:t>
          </a:r>
          <a:endParaRPr lang="en-AU" sz="11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7</xdr:col>
      <xdr:colOff>367299</xdr:colOff>
      <xdr:row>6</xdr:row>
      <xdr:rowOff>144800</xdr:rowOff>
    </xdr:from>
    <xdr:ext cx="941796" cy="21813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0793408-163A-40DE-A6BA-A66BD902E589}"/>
            </a:ext>
          </a:extLst>
        </xdr:cNvPr>
        <xdr:cNvSpPr txBox="1"/>
      </xdr:nvSpPr>
      <xdr:spPr>
        <a:xfrm>
          <a:off x="5534885" y="1524283"/>
          <a:ext cx="941796" cy="218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800" b="1">
              <a:latin typeface="Century Gothic" panose="020B0502020202020204" pitchFamily="34" charset="0"/>
            </a:rPr>
            <a:t>every 6 months</a:t>
          </a:r>
        </a:p>
      </xdr:txBody>
    </xdr:sp>
    <xdr:clientData/>
  </xdr:oneCellAnchor>
  <xdr:twoCellAnchor editAs="oneCell">
    <xdr:from>
      <xdr:col>13</xdr:col>
      <xdr:colOff>192833</xdr:colOff>
      <xdr:row>4</xdr:row>
      <xdr:rowOff>194596</xdr:rowOff>
    </xdr:from>
    <xdr:to>
      <xdr:col>13</xdr:col>
      <xdr:colOff>354781</xdr:colOff>
      <xdr:row>4</xdr:row>
      <xdr:rowOff>356544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03CC77F-91FB-4F6E-A838-F2A0174B5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781" y="950027"/>
          <a:ext cx="161948" cy="161948"/>
        </a:xfrm>
        <a:prstGeom prst="rect">
          <a:avLst/>
        </a:prstGeom>
      </xdr:spPr>
    </xdr:pic>
    <xdr:clientData/>
  </xdr:twoCellAnchor>
  <xdr:twoCellAnchor editAs="oneCell">
    <xdr:from>
      <xdr:col>1</xdr:col>
      <xdr:colOff>112380</xdr:colOff>
      <xdr:row>3</xdr:row>
      <xdr:rowOff>58277</xdr:rowOff>
    </xdr:from>
    <xdr:to>
      <xdr:col>2</xdr:col>
      <xdr:colOff>1778802</xdr:colOff>
      <xdr:row>13</xdr:row>
      <xdr:rowOff>174113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D00A693-A98F-4470-BB20-CDE45D56B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70" y="734245"/>
          <a:ext cx="1953197" cy="233833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396469</xdr:rowOff>
    </xdr:from>
    <xdr:to>
      <xdr:col>15</xdr:col>
      <xdr:colOff>225591</xdr:colOff>
      <xdr:row>6</xdr:row>
      <xdr:rowOff>7948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5644AC1-4679-4651-984D-91AAA0817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526" y="1223640"/>
          <a:ext cx="225591" cy="225591"/>
        </a:xfrm>
        <a:prstGeom prst="rect">
          <a:avLst/>
        </a:prstGeom>
      </xdr:spPr>
    </xdr:pic>
    <xdr:clientData/>
  </xdr:twoCellAnchor>
  <xdr:twoCellAnchor editAs="oneCell">
    <xdr:from>
      <xdr:col>15</xdr:col>
      <xdr:colOff>3775</xdr:colOff>
      <xdr:row>6</xdr:row>
      <xdr:rowOff>18194</xdr:rowOff>
    </xdr:from>
    <xdr:to>
      <xdr:col>15</xdr:col>
      <xdr:colOff>223706</xdr:colOff>
      <xdr:row>7</xdr:row>
      <xdr:rowOff>12533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2B83BA8-73FC-4C09-AF8C-3D9B4397C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301" y="1459477"/>
          <a:ext cx="219931" cy="219931"/>
        </a:xfrm>
        <a:prstGeom prst="rect">
          <a:avLst/>
        </a:prstGeom>
      </xdr:spPr>
    </xdr:pic>
    <xdr:clientData/>
  </xdr:twoCellAnchor>
  <xdr:twoCellAnchor>
    <xdr:from>
      <xdr:col>4</xdr:col>
      <xdr:colOff>134</xdr:colOff>
      <xdr:row>2</xdr:row>
      <xdr:rowOff>209892</xdr:rowOff>
    </xdr:from>
    <xdr:to>
      <xdr:col>5</xdr:col>
      <xdr:colOff>0</xdr:colOff>
      <xdr:row>4</xdr:row>
      <xdr:rowOff>181186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38EBA72-0A9D-4892-8185-6E76AFBDA10E}"/>
            </a:ext>
          </a:extLst>
        </xdr:cNvPr>
        <xdr:cNvSpPr/>
      </xdr:nvSpPr>
      <xdr:spPr>
        <a:xfrm>
          <a:off x="3622141" y="748806"/>
          <a:ext cx="639043" cy="25955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  <a:p>
          <a:pPr algn="l"/>
          <a:endParaRPr lang="en-AU" sz="1100"/>
        </a:p>
      </xdr:txBody>
    </xdr:sp>
    <xdr:clientData/>
  </xdr:twoCellAnchor>
  <xdr:twoCellAnchor>
    <xdr:from>
      <xdr:col>11</xdr:col>
      <xdr:colOff>164224</xdr:colOff>
      <xdr:row>9</xdr:row>
      <xdr:rowOff>120431</xdr:rowOff>
    </xdr:from>
    <xdr:to>
      <xdr:col>13</xdr:col>
      <xdr:colOff>120431</xdr:colOff>
      <xdr:row>10</xdr:row>
      <xdr:rowOff>87586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14D4D6A6-3A96-4067-B576-AE622BCD7312}"/>
            </a:ext>
          </a:extLst>
        </xdr:cNvPr>
        <xdr:cNvCxnSpPr/>
      </xdr:nvCxnSpPr>
      <xdr:spPr>
        <a:xfrm>
          <a:off x="7488621" y="2014483"/>
          <a:ext cx="897758" cy="20801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</xdr:row>
      <xdr:rowOff>9525</xdr:rowOff>
    </xdr:from>
    <xdr:to>
      <xdr:col>5</xdr:col>
      <xdr:colOff>809625</xdr:colOff>
      <xdr:row>7</xdr:row>
      <xdr:rowOff>56377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65F883-6F61-482A-8610-FCE4130890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5" r="24519"/>
        <a:stretch/>
      </xdr:blipFill>
      <xdr:spPr>
        <a:xfrm>
          <a:off x="3800475" y="561975"/>
          <a:ext cx="685800" cy="1285102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0</xdr:row>
      <xdr:rowOff>476250</xdr:rowOff>
    </xdr:from>
    <xdr:to>
      <xdr:col>1</xdr:col>
      <xdr:colOff>748653</xdr:colOff>
      <xdr:row>7</xdr:row>
      <xdr:rowOff>35005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57972D-FAF3-460E-88D3-FD7DF92DB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476250"/>
          <a:ext cx="396228" cy="1349455"/>
        </a:xfrm>
        <a:prstGeom prst="rect">
          <a:avLst/>
        </a:prstGeom>
      </xdr:spPr>
    </xdr:pic>
    <xdr:clientData/>
  </xdr:twoCellAnchor>
  <xdr:twoCellAnchor editAs="oneCell">
    <xdr:from>
      <xdr:col>3</xdr:col>
      <xdr:colOff>271712</xdr:colOff>
      <xdr:row>1</xdr:row>
      <xdr:rowOff>161926</xdr:rowOff>
    </xdr:from>
    <xdr:to>
      <xdr:col>3</xdr:col>
      <xdr:colOff>761334</xdr:colOff>
      <xdr:row>6</xdr:row>
      <xdr:rowOff>85726</xdr:rowOff>
    </xdr:to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FE3111-F023-42A1-B47D-CD605ADD2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612" y="990601"/>
          <a:ext cx="489622" cy="952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1</xdr:row>
      <xdr:rowOff>66675</xdr:rowOff>
    </xdr:from>
    <xdr:to>
      <xdr:col>7</xdr:col>
      <xdr:colOff>758190</xdr:colOff>
      <xdr:row>7</xdr:row>
      <xdr:rowOff>9525</xdr:rowOff>
    </xdr:to>
    <xdr:pic>
      <xdr:nvPicPr>
        <xdr:cNvPr id="15" name="Picture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5FAAEF-E8F8-43FF-9DFF-D74496C32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619125"/>
          <a:ext cx="472440" cy="1181100"/>
        </a:xfrm>
        <a:prstGeom prst="rect">
          <a:avLst/>
        </a:prstGeom>
      </xdr:spPr>
    </xdr:pic>
    <xdr:clientData/>
  </xdr:twoCellAnchor>
  <xdr:twoCellAnchor editAs="oneCell">
    <xdr:from>
      <xdr:col>9</xdr:col>
      <xdr:colOff>231105</xdr:colOff>
      <xdr:row>2</xdr:row>
      <xdr:rowOff>9525</xdr:rowOff>
    </xdr:from>
    <xdr:to>
      <xdr:col>9</xdr:col>
      <xdr:colOff>790574</xdr:colOff>
      <xdr:row>6</xdr:row>
      <xdr:rowOff>133350</xdr:rowOff>
    </xdr:to>
    <xdr:pic>
      <xdr:nvPicPr>
        <xdr:cNvPr id="8" name="Picture 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95A14A8-C597-41BE-A82E-999C3CAD3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5255" y="771525"/>
          <a:ext cx="559469" cy="942975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47624</xdr:colOff>
      <xdr:row>1</xdr:row>
      <xdr:rowOff>0</xdr:rowOff>
    </xdr:from>
    <xdr:to>
      <xdr:col>11</xdr:col>
      <xdr:colOff>955737</xdr:colOff>
      <xdr:row>7</xdr:row>
      <xdr:rowOff>117142</xdr:rowOff>
    </xdr:to>
    <xdr:pic>
      <xdr:nvPicPr>
        <xdr:cNvPr id="9" name="Picture 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DC4A518-D2D3-4CAD-9E57-79A1FF63A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4" y="634338"/>
          <a:ext cx="908113" cy="1355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DA51E-8A0B-41CF-AFC8-CE61AF62FA9E}">
  <sheetPr>
    <pageSetUpPr fitToPage="1"/>
  </sheetPr>
  <dimension ref="A1:BC102"/>
  <sheetViews>
    <sheetView tabSelected="1" zoomScale="76" zoomScaleNormal="76" workbookViewId="0">
      <selection activeCell="J6" sqref="J6:O6"/>
    </sheetView>
  </sheetViews>
  <sheetFormatPr defaultColWidth="9.5703125" defaultRowHeight="16.5" x14ac:dyDescent="0.3"/>
  <cols>
    <col min="1" max="1" width="4" style="35" customWidth="1"/>
    <col min="2" max="2" width="4.28515625" style="35" customWidth="1"/>
    <col min="3" max="3" width="33.42578125" style="24" customWidth="1"/>
    <col min="4" max="4" width="12.5703125" style="24" customWidth="1"/>
    <col min="5" max="5" width="9.5703125" style="25"/>
    <col min="6" max="6" width="10.28515625" style="59" bestFit="1" customWidth="1"/>
    <col min="7" max="7" width="3.28515625" style="59" customWidth="1"/>
    <col min="8" max="8" width="9.7109375" style="59" customWidth="1"/>
    <col min="9" max="9" width="10.28515625" style="60" customWidth="1"/>
    <col min="10" max="10" width="9.42578125" style="61" customWidth="1"/>
    <col min="11" max="11" width="3" style="61" customWidth="1"/>
    <col min="12" max="12" width="11.42578125" style="24" customWidth="1"/>
    <col min="13" max="13" width="2.5703125" style="49" customWidth="1"/>
    <col min="14" max="14" width="9.5703125" style="59" customWidth="1"/>
    <col min="15" max="15" width="12.28515625" style="62" customWidth="1"/>
    <col min="16" max="16" width="4.85546875" style="49" customWidth="1"/>
    <col min="17" max="17" width="6.140625" style="35" customWidth="1"/>
    <col min="18" max="18" width="59.5703125" style="35" customWidth="1"/>
    <col min="19" max="55" width="9.5703125" style="35"/>
    <col min="56" max="16384" width="9.5703125" style="24"/>
  </cols>
  <sheetData>
    <row r="1" spans="1:55" s="35" customFormat="1" ht="14.25" customHeight="1" thickBot="1" x14ac:dyDescent="0.35">
      <c r="E1" s="54"/>
      <c r="F1" s="55"/>
      <c r="G1" s="55"/>
      <c r="H1" s="55"/>
      <c r="I1" s="56"/>
      <c r="J1" s="57"/>
      <c r="K1" s="57"/>
      <c r="M1" s="48"/>
      <c r="N1" s="55"/>
      <c r="O1" s="58"/>
      <c r="P1" s="48"/>
    </row>
    <row r="2" spans="1:55" ht="28.5" x14ac:dyDescent="0.4">
      <c r="B2" s="144" t="s">
        <v>80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</row>
    <row r="3" spans="1:55" x14ac:dyDescent="0.3">
      <c r="B3" s="36"/>
      <c r="C3" s="5"/>
      <c r="D3" s="5"/>
      <c r="E3" s="1" t="s">
        <v>82</v>
      </c>
      <c r="F3" s="2"/>
      <c r="G3" s="8"/>
      <c r="H3" s="8"/>
      <c r="I3" s="34" t="s">
        <v>62</v>
      </c>
      <c r="J3" s="7"/>
      <c r="K3" s="7"/>
      <c r="L3" s="37"/>
      <c r="M3" s="41"/>
      <c r="N3" s="39"/>
      <c r="O3" s="42"/>
      <c r="P3" s="43"/>
    </row>
    <row r="4" spans="1:55" ht="6" customHeight="1" x14ac:dyDescent="0.3">
      <c r="B4" s="36"/>
      <c r="C4" s="37"/>
      <c r="D4" s="37"/>
      <c r="E4" s="26"/>
      <c r="F4" s="38"/>
      <c r="G4" s="39"/>
      <c r="H4" s="44"/>
      <c r="I4" s="45"/>
      <c r="J4" s="40"/>
      <c r="K4" s="40"/>
      <c r="L4" s="37"/>
      <c r="M4" s="41"/>
      <c r="N4" s="39"/>
      <c r="O4" s="42"/>
      <c r="P4" s="43"/>
    </row>
    <row r="5" spans="1:55" ht="31.5" customHeight="1" x14ac:dyDescent="0.3">
      <c r="B5" s="36"/>
      <c r="C5" s="143" t="s">
        <v>61</v>
      </c>
      <c r="D5" s="143"/>
      <c r="E5" s="23">
        <v>4</v>
      </c>
      <c r="F5" s="38"/>
      <c r="G5" s="39"/>
      <c r="H5" s="39"/>
      <c r="I5" s="46"/>
      <c r="J5" s="153" t="s">
        <v>81</v>
      </c>
      <c r="K5" s="153"/>
      <c r="L5" s="153"/>
      <c r="M5" s="153"/>
      <c r="N5" s="153"/>
      <c r="O5" s="153"/>
      <c r="P5" s="43"/>
      <c r="R5" s="104"/>
    </row>
    <row r="6" spans="1:55" ht="17.25" x14ac:dyDescent="0.3">
      <c r="B6" s="36"/>
      <c r="C6" s="37"/>
      <c r="D6" s="46" t="s">
        <v>30</v>
      </c>
      <c r="E6" s="23">
        <v>7</v>
      </c>
      <c r="F6" s="38"/>
      <c r="G6" s="39"/>
      <c r="H6" s="113">
        <f>VLOOKUP(J6,Lookups!D1:E25,2,FALSE)</f>
        <v>760</v>
      </c>
      <c r="I6" s="9" t="s">
        <v>78</v>
      </c>
      <c r="J6" s="148" t="s">
        <v>25</v>
      </c>
      <c r="K6" s="148"/>
      <c r="L6" s="148"/>
      <c r="M6" s="148"/>
      <c r="N6" s="148"/>
      <c r="O6" s="148"/>
      <c r="P6" s="43"/>
    </row>
    <row r="7" spans="1:55" ht="18" customHeight="1" x14ac:dyDescent="0.3">
      <c r="B7" s="36"/>
      <c r="C7" s="37"/>
      <c r="D7" s="46" t="s">
        <v>31</v>
      </c>
      <c r="E7" s="23">
        <v>24</v>
      </c>
      <c r="F7" s="38"/>
      <c r="G7" s="39"/>
      <c r="H7" s="113">
        <f>VLOOKUP(J7,Lookups!D27:E30,2,FALSE)</f>
        <v>65</v>
      </c>
      <c r="I7" s="9" t="s">
        <v>79</v>
      </c>
      <c r="J7" s="148" t="s">
        <v>3</v>
      </c>
      <c r="K7" s="148"/>
      <c r="L7" s="148"/>
      <c r="M7" s="148"/>
      <c r="N7" s="148"/>
      <c r="O7" s="148"/>
      <c r="P7" s="43"/>
    </row>
    <row r="8" spans="1:55" x14ac:dyDescent="0.3">
      <c r="B8" s="36"/>
      <c r="C8" s="37"/>
      <c r="D8" s="46" t="s">
        <v>32</v>
      </c>
      <c r="E8" s="23">
        <v>0.6</v>
      </c>
      <c r="F8" s="38"/>
      <c r="G8" s="39"/>
      <c r="H8" s="39"/>
      <c r="I8" s="112"/>
      <c r="J8" s="40"/>
      <c r="K8" s="40"/>
      <c r="L8" s="37"/>
      <c r="M8" s="41"/>
      <c r="N8" s="39"/>
      <c r="O8" s="42"/>
      <c r="P8" s="43"/>
    </row>
    <row r="9" spans="1:55" ht="6" customHeight="1" x14ac:dyDescent="0.3">
      <c r="B9" s="36"/>
      <c r="C9" s="37"/>
      <c r="D9" s="37"/>
      <c r="E9" s="26"/>
      <c r="F9" s="38"/>
      <c r="G9" s="39"/>
      <c r="H9" s="39"/>
      <c r="I9" s="45"/>
      <c r="J9" s="40"/>
      <c r="K9" s="40"/>
      <c r="L9" s="37"/>
      <c r="M9" s="41"/>
      <c r="N9" s="39"/>
      <c r="O9" s="42"/>
      <c r="P9" s="43"/>
    </row>
    <row r="10" spans="1:55" s="49" customFormat="1" ht="18.75" x14ac:dyDescent="0.3">
      <c r="A10" s="48"/>
      <c r="B10" s="47"/>
      <c r="C10" s="149" t="s">
        <v>33</v>
      </c>
      <c r="D10" s="149"/>
      <c r="E10" s="149"/>
      <c r="F10" s="150"/>
      <c r="G10" s="106"/>
      <c r="H10" s="107" t="s">
        <v>89</v>
      </c>
      <c r="I10" s="107"/>
      <c r="J10" s="107"/>
      <c r="K10" s="107"/>
      <c r="L10" s="107"/>
      <c r="M10" s="107"/>
      <c r="N10" s="156" t="s">
        <v>83</v>
      </c>
      <c r="O10" s="156"/>
      <c r="P10" s="43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</row>
    <row r="11" spans="1:55" s="49" customFormat="1" ht="18.75" x14ac:dyDescent="0.3">
      <c r="A11" s="48"/>
      <c r="B11" s="47"/>
      <c r="C11" s="106"/>
      <c r="D11" s="121"/>
      <c r="E11" s="122" t="s">
        <v>87</v>
      </c>
      <c r="F11" s="123">
        <f>E7*E8</f>
        <v>14.399999999999999</v>
      </c>
      <c r="G11" s="106"/>
      <c r="H11" s="10">
        <v>1000</v>
      </c>
      <c r="I11" s="124" t="s">
        <v>88</v>
      </c>
      <c r="J11" s="117"/>
      <c r="K11" s="117"/>
      <c r="L11" s="117"/>
      <c r="M11" s="117"/>
      <c r="N11" s="157"/>
      <c r="O11" s="157"/>
      <c r="P11" s="43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</row>
    <row r="12" spans="1:55" s="49" customFormat="1" ht="18.75" x14ac:dyDescent="0.3">
      <c r="A12" s="48"/>
      <c r="B12" s="47"/>
      <c r="C12" s="106"/>
      <c r="D12" s="106"/>
      <c r="E12" s="6" t="s">
        <v>39</v>
      </c>
      <c r="F12" s="114">
        <f>E5*E6</f>
        <v>28</v>
      </c>
      <c r="G12" s="10"/>
      <c r="H12" s="115">
        <f>(H6+N17)/C13</f>
        <v>18.365384615384617</v>
      </c>
      <c r="I12" s="154" t="s">
        <v>77</v>
      </c>
      <c r="J12" s="154"/>
      <c r="K12" s="154"/>
      <c r="L12" s="154"/>
      <c r="M12" s="107"/>
      <c r="N12" s="141">
        <f>N17/C13</f>
        <v>3.75</v>
      </c>
      <c r="O12" s="142"/>
      <c r="P12" s="43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1:55" s="49" customFormat="1" ht="25.5" customHeight="1" x14ac:dyDescent="0.3">
      <c r="A13" s="48"/>
      <c r="B13" s="47"/>
      <c r="C13" s="15">
        <v>52</v>
      </c>
      <c r="D13" s="147" t="s">
        <v>38</v>
      </c>
      <c r="E13" s="147"/>
      <c r="F13" s="31">
        <f>E6/F11</f>
        <v>0.48611111111111116</v>
      </c>
      <c r="G13" s="30"/>
      <c r="H13" s="30">
        <f>H6/J17</f>
        <v>0.25373931623931628</v>
      </c>
      <c r="I13" s="155" t="s">
        <v>40</v>
      </c>
      <c r="J13" s="155"/>
      <c r="K13" s="155"/>
      <c r="L13" s="155"/>
      <c r="M13" s="12"/>
      <c r="N13" s="151">
        <f>N17/J17</f>
        <v>6.5104166666666671E-2</v>
      </c>
      <c r="O13" s="152"/>
      <c r="P13" s="43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</row>
    <row r="14" spans="1:55" s="49" customFormat="1" ht="25.5" customHeight="1" x14ac:dyDescent="0.3">
      <c r="A14" s="48"/>
      <c r="B14" s="47"/>
      <c r="C14" s="15"/>
      <c r="D14" s="105"/>
      <c r="E14" s="105"/>
      <c r="F14" s="31"/>
      <c r="G14" s="30"/>
      <c r="H14" s="30"/>
      <c r="I14" s="116"/>
      <c r="J14" s="116"/>
      <c r="K14" s="116"/>
      <c r="L14" s="116"/>
      <c r="M14" s="12"/>
      <c r="N14" s="139" t="s">
        <v>84</v>
      </c>
      <c r="O14" s="140"/>
      <c r="P14" s="43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</row>
    <row r="15" spans="1:55" s="49" customFormat="1" ht="11.25" customHeight="1" x14ac:dyDescent="0.3">
      <c r="A15" s="48"/>
      <c r="B15" s="47"/>
      <c r="C15" s="15"/>
      <c r="D15" s="32"/>
      <c r="E15" s="32"/>
      <c r="F15" s="31"/>
      <c r="G15" s="30"/>
      <c r="H15" s="10"/>
      <c r="I15" s="29"/>
      <c r="J15" s="11"/>
      <c r="K15" s="11"/>
      <c r="L15" s="108"/>
      <c r="M15" s="12"/>
      <c r="N15" s="132" t="s">
        <v>64</v>
      </c>
      <c r="O15" s="133"/>
      <c r="P15" s="43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</row>
    <row r="16" spans="1:55" s="49" customFormat="1" ht="32.25" customHeight="1" x14ac:dyDescent="0.3">
      <c r="A16" s="48"/>
      <c r="B16" s="47"/>
      <c r="C16" s="125" t="s">
        <v>9</v>
      </c>
      <c r="D16" s="109" t="s">
        <v>41</v>
      </c>
      <c r="E16" s="126" t="s">
        <v>34</v>
      </c>
      <c r="F16" s="130" t="s">
        <v>0</v>
      </c>
      <c r="G16" s="126"/>
      <c r="H16" s="126" t="s">
        <v>7</v>
      </c>
      <c r="I16" s="127" t="s">
        <v>90</v>
      </c>
      <c r="J16" s="128" t="s">
        <v>2</v>
      </c>
      <c r="K16" s="131" t="s">
        <v>1</v>
      </c>
      <c r="L16" s="129" t="s">
        <v>8</v>
      </c>
      <c r="M16" s="12"/>
      <c r="N16" s="134" t="s">
        <v>65</v>
      </c>
      <c r="O16" s="135" t="s">
        <v>66</v>
      </c>
      <c r="P16" s="43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49" customFormat="1" ht="36" customHeight="1" x14ac:dyDescent="0.3">
      <c r="A17" s="48"/>
      <c r="B17" s="47"/>
      <c r="C17" s="27">
        <f>$E$7*$E$8*E5</f>
        <v>57.599999999999994</v>
      </c>
      <c r="D17" s="28">
        <f>C17*$C$13/$E$7</f>
        <v>124.8</v>
      </c>
      <c r="E17" s="102">
        <f>E5</f>
        <v>4</v>
      </c>
      <c r="F17" s="13">
        <f>$E$6*E17*$C$13</f>
        <v>1456</v>
      </c>
      <c r="G17" s="110"/>
      <c r="H17" s="14">
        <f>$H$6+($H$7*I17)-$H$7</f>
        <v>890</v>
      </c>
      <c r="I17" s="14">
        <f t="shared" ref="I17" si="0">+ROUNDUP(K17,0)</f>
        <v>3</v>
      </c>
      <c r="J17" s="138">
        <f>C17*$C$13</f>
        <v>2995.2</v>
      </c>
      <c r="K17" s="15">
        <f>J17/$H$11</f>
        <v>2.9951999999999996</v>
      </c>
      <c r="L17" s="16">
        <f>100-(H17/F17%)</f>
        <v>38.873626373626372</v>
      </c>
      <c r="M17" s="12"/>
      <c r="N17" s="136">
        <f>I17*$H$7</f>
        <v>195</v>
      </c>
      <c r="O17" s="137">
        <f>100-(N17/F17%)</f>
        <v>86.607142857142861</v>
      </c>
      <c r="P17" s="43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</row>
    <row r="18" spans="1:55" s="49" customFormat="1" x14ac:dyDescent="0.3">
      <c r="A18" s="48"/>
      <c r="B18" s="47"/>
      <c r="C18" s="50"/>
      <c r="D18" s="33" t="s">
        <v>63</v>
      </c>
      <c r="E18" s="23">
        <v>3</v>
      </c>
      <c r="F18" s="17">
        <f>F17*E18</f>
        <v>4368</v>
      </c>
      <c r="G18" s="18"/>
      <c r="H18" s="18">
        <f>H17+N17*E18</f>
        <v>1475</v>
      </c>
      <c r="I18" s="41"/>
      <c r="J18" s="41"/>
      <c r="K18" s="41"/>
      <c r="L18" s="41"/>
      <c r="M18" s="41"/>
      <c r="N18" s="118" t="s">
        <v>67</v>
      </c>
      <c r="O18" s="50"/>
      <c r="P18" s="43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</row>
    <row r="19" spans="1:55" s="48" customFormat="1" ht="3.75" customHeight="1" x14ac:dyDescent="0.3">
      <c r="B19" s="47"/>
      <c r="C19" s="41"/>
      <c r="D19" s="41"/>
      <c r="E19" s="41"/>
      <c r="F19" s="19"/>
      <c r="G19" s="4"/>
      <c r="H19" s="4"/>
      <c r="I19" s="41"/>
      <c r="J19" s="41"/>
      <c r="K19" s="41"/>
      <c r="L19" s="41"/>
      <c r="M19" s="41"/>
      <c r="N19" s="50"/>
      <c r="O19" s="50"/>
      <c r="P19" s="43"/>
    </row>
    <row r="20" spans="1:55" s="48" customFormat="1" x14ac:dyDescent="0.3">
      <c r="B20" s="47"/>
      <c r="C20" s="41"/>
      <c r="D20" s="41"/>
      <c r="E20" s="41"/>
      <c r="F20" s="20" t="s">
        <v>85</v>
      </c>
      <c r="G20" s="111"/>
      <c r="H20" s="21">
        <f>100-(H18/F18%)</f>
        <v>66.231684981684978</v>
      </c>
      <c r="I20" s="41"/>
      <c r="J20" s="41"/>
      <c r="K20" s="41"/>
      <c r="L20" s="41"/>
      <c r="M20" s="41"/>
      <c r="N20" s="119">
        <f>H7*2</f>
        <v>130</v>
      </c>
      <c r="O20" s="120">
        <f>100-(N20/F17%)</f>
        <v>91.071428571428569</v>
      </c>
      <c r="P20" s="43"/>
    </row>
    <row r="21" spans="1:55" s="48" customFormat="1" ht="15" customHeight="1" x14ac:dyDescent="0.3">
      <c r="B21" s="47"/>
      <c r="C21" s="41"/>
      <c r="D21" s="41"/>
      <c r="E21" s="41"/>
      <c r="F21" s="20" t="s">
        <v>86</v>
      </c>
      <c r="G21" s="111"/>
      <c r="H21" s="18">
        <f>F18-H18</f>
        <v>2893</v>
      </c>
      <c r="I21" s="41"/>
      <c r="J21" s="41"/>
      <c r="K21" s="41"/>
      <c r="L21" s="41"/>
      <c r="M21" s="41"/>
      <c r="P21" s="43"/>
    </row>
    <row r="22" spans="1:55" s="48" customFormat="1" ht="6.75" customHeight="1" thickBot="1" x14ac:dyDescent="0.35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55" s="48" customFormat="1" x14ac:dyDescent="0.3"/>
    <row r="24" spans="1:55" s="48" customFormat="1" x14ac:dyDescent="0.3"/>
    <row r="25" spans="1:55" s="48" customFormat="1" x14ac:dyDescent="0.3"/>
    <row r="26" spans="1:55" s="48" customFormat="1" x14ac:dyDescent="0.3"/>
    <row r="27" spans="1:55" s="48" customFormat="1" x14ac:dyDescent="0.3"/>
    <row r="28" spans="1:55" s="48" customFormat="1" x14ac:dyDescent="0.3"/>
    <row r="29" spans="1:55" s="48" customFormat="1" x14ac:dyDescent="0.3"/>
    <row r="30" spans="1:55" s="48" customFormat="1" x14ac:dyDescent="0.3"/>
    <row r="31" spans="1:55" s="35" customFormat="1" x14ac:dyDescent="0.3">
      <c r="E31" s="54"/>
      <c r="F31" s="55"/>
      <c r="G31" s="55"/>
      <c r="H31" s="55"/>
      <c r="I31" s="56"/>
      <c r="J31" s="57"/>
      <c r="K31" s="57"/>
      <c r="M31" s="48"/>
      <c r="N31" s="55"/>
      <c r="O31" s="58"/>
      <c r="P31" s="48"/>
    </row>
    <row r="32" spans="1:55" s="35" customFormat="1" x14ac:dyDescent="0.3">
      <c r="E32" s="54"/>
      <c r="F32" s="55"/>
      <c r="G32" s="55"/>
      <c r="H32" s="55"/>
      <c r="I32" s="56"/>
      <c r="J32" s="57"/>
      <c r="K32" s="57"/>
      <c r="M32" s="48"/>
      <c r="N32" s="55"/>
      <c r="O32" s="58"/>
      <c r="P32" s="48"/>
    </row>
    <row r="33" spans="5:16" s="35" customFormat="1" x14ac:dyDescent="0.3">
      <c r="E33" s="54"/>
      <c r="F33" s="55"/>
      <c r="G33" s="55"/>
      <c r="H33" s="55"/>
      <c r="I33" s="56"/>
      <c r="J33" s="57"/>
      <c r="K33" s="57"/>
      <c r="M33" s="48"/>
      <c r="N33" s="55"/>
      <c r="O33" s="58"/>
      <c r="P33" s="48"/>
    </row>
    <row r="34" spans="5:16" s="35" customFormat="1" x14ac:dyDescent="0.3">
      <c r="E34" s="54"/>
      <c r="F34" s="55"/>
      <c r="G34" s="55"/>
      <c r="H34" s="55"/>
      <c r="I34" s="56"/>
      <c r="J34" s="57"/>
      <c r="K34" s="57"/>
      <c r="M34" s="48"/>
      <c r="N34" s="55"/>
      <c r="O34" s="58"/>
      <c r="P34" s="48"/>
    </row>
    <row r="35" spans="5:16" s="35" customFormat="1" x14ac:dyDescent="0.3">
      <c r="E35" s="54"/>
      <c r="F35" s="55"/>
      <c r="G35" s="55"/>
      <c r="H35" s="55"/>
      <c r="I35" s="56"/>
      <c r="J35" s="57"/>
      <c r="K35" s="57"/>
      <c r="M35" s="48"/>
      <c r="N35" s="55"/>
      <c r="O35" s="58"/>
      <c r="P35" s="48"/>
    </row>
    <row r="36" spans="5:16" s="35" customFormat="1" x14ac:dyDescent="0.3">
      <c r="E36" s="54"/>
      <c r="F36" s="55"/>
      <c r="G36" s="55"/>
      <c r="H36" s="55"/>
      <c r="I36" s="56"/>
      <c r="J36" s="57"/>
      <c r="K36" s="57"/>
      <c r="M36" s="48"/>
      <c r="N36" s="55"/>
      <c r="O36" s="58"/>
      <c r="P36" s="48"/>
    </row>
    <row r="37" spans="5:16" s="35" customFormat="1" x14ac:dyDescent="0.3">
      <c r="E37" s="54"/>
      <c r="F37" s="55"/>
      <c r="G37" s="55"/>
      <c r="H37" s="55"/>
      <c r="I37" s="56"/>
      <c r="J37" s="57"/>
      <c r="K37" s="57"/>
      <c r="M37" s="48"/>
      <c r="N37" s="55"/>
      <c r="O37" s="58"/>
      <c r="P37" s="48"/>
    </row>
    <row r="38" spans="5:16" s="35" customFormat="1" x14ac:dyDescent="0.3">
      <c r="E38" s="54"/>
      <c r="F38" s="55"/>
      <c r="G38" s="55"/>
      <c r="H38" s="55"/>
      <c r="I38" s="56"/>
      <c r="J38" s="57"/>
      <c r="K38" s="57"/>
      <c r="M38" s="48"/>
      <c r="N38" s="55"/>
      <c r="O38" s="58"/>
      <c r="P38" s="48"/>
    </row>
    <row r="39" spans="5:16" s="35" customFormat="1" x14ac:dyDescent="0.3">
      <c r="E39" s="54"/>
      <c r="F39" s="55"/>
      <c r="G39" s="55"/>
      <c r="H39" s="55"/>
      <c r="I39" s="56"/>
      <c r="J39" s="57"/>
      <c r="K39" s="57"/>
      <c r="M39" s="48"/>
      <c r="N39" s="55"/>
      <c r="O39" s="58"/>
      <c r="P39" s="48"/>
    </row>
    <row r="40" spans="5:16" s="35" customFormat="1" x14ac:dyDescent="0.3">
      <c r="E40" s="54"/>
      <c r="F40" s="55"/>
      <c r="G40" s="55"/>
      <c r="H40" s="55"/>
      <c r="I40" s="56"/>
      <c r="J40" s="57"/>
      <c r="K40" s="57"/>
      <c r="M40" s="48"/>
      <c r="N40" s="55"/>
      <c r="O40" s="58"/>
      <c r="P40" s="48"/>
    </row>
    <row r="41" spans="5:16" s="35" customFormat="1" x14ac:dyDescent="0.3">
      <c r="E41" s="54"/>
      <c r="F41" s="55"/>
      <c r="G41" s="55"/>
      <c r="H41" s="55"/>
      <c r="I41" s="56"/>
      <c r="J41" s="57"/>
      <c r="K41" s="57"/>
      <c r="M41" s="48"/>
      <c r="N41" s="55"/>
      <c r="O41" s="58"/>
      <c r="P41" s="48"/>
    </row>
    <row r="42" spans="5:16" s="35" customFormat="1" x14ac:dyDescent="0.3">
      <c r="E42" s="54"/>
      <c r="F42" s="55"/>
      <c r="G42" s="55"/>
      <c r="H42" s="55"/>
      <c r="I42" s="56"/>
      <c r="J42" s="57"/>
      <c r="K42" s="57"/>
      <c r="M42" s="48"/>
      <c r="N42" s="55"/>
      <c r="O42" s="58"/>
      <c r="P42" s="48"/>
    </row>
    <row r="43" spans="5:16" s="35" customFormat="1" x14ac:dyDescent="0.3">
      <c r="E43" s="54"/>
      <c r="F43" s="55"/>
      <c r="G43" s="55"/>
      <c r="H43" s="55"/>
      <c r="I43" s="56"/>
      <c r="J43" s="57"/>
      <c r="K43" s="57"/>
      <c r="M43" s="48"/>
      <c r="N43" s="55"/>
      <c r="O43" s="58"/>
      <c r="P43" s="48"/>
    </row>
    <row r="44" spans="5:16" s="35" customFormat="1" x14ac:dyDescent="0.3">
      <c r="E44" s="54"/>
      <c r="F44" s="55"/>
      <c r="G44" s="55"/>
      <c r="H44" s="55"/>
      <c r="I44" s="56"/>
      <c r="J44" s="57"/>
      <c r="K44" s="57"/>
      <c r="M44" s="48"/>
      <c r="N44" s="55"/>
      <c r="O44" s="58"/>
      <c r="P44" s="48"/>
    </row>
    <row r="45" spans="5:16" s="35" customFormat="1" x14ac:dyDescent="0.3">
      <c r="E45" s="54"/>
      <c r="F45" s="55"/>
      <c r="G45" s="55"/>
      <c r="H45" s="55"/>
      <c r="I45" s="56"/>
      <c r="J45" s="57"/>
      <c r="K45" s="57"/>
      <c r="M45" s="48"/>
      <c r="N45" s="55"/>
      <c r="O45" s="58"/>
      <c r="P45" s="48"/>
    </row>
    <row r="46" spans="5:16" s="35" customFormat="1" x14ac:dyDescent="0.3">
      <c r="E46" s="54"/>
      <c r="F46" s="55"/>
      <c r="G46" s="55"/>
      <c r="H46" s="55"/>
      <c r="I46" s="56"/>
      <c r="J46" s="57"/>
      <c r="K46" s="57"/>
      <c r="M46" s="48"/>
      <c r="N46" s="55"/>
      <c r="O46" s="58"/>
      <c r="P46" s="48"/>
    </row>
    <row r="47" spans="5:16" s="35" customFormat="1" x14ac:dyDescent="0.3">
      <c r="E47" s="54"/>
      <c r="F47" s="55"/>
      <c r="G47" s="55"/>
      <c r="H47" s="55"/>
      <c r="I47" s="56"/>
      <c r="J47" s="57"/>
      <c r="K47" s="57"/>
      <c r="M47" s="48"/>
      <c r="N47" s="55"/>
      <c r="O47" s="58"/>
      <c r="P47" s="48"/>
    </row>
    <row r="48" spans="5:16" s="35" customFormat="1" x14ac:dyDescent="0.3">
      <c r="E48" s="54"/>
      <c r="F48" s="55"/>
      <c r="G48" s="55"/>
      <c r="H48" s="55"/>
      <c r="I48" s="56"/>
      <c r="J48" s="57"/>
      <c r="K48" s="57"/>
      <c r="M48" s="48"/>
      <c r="N48" s="55"/>
      <c r="O48" s="58"/>
      <c r="P48" s="48"/>
    </row>
    <row r="49" spans="5:16" s="35" customFormat="1" x14ac:dyDescent="0.3">
      <c r="E49" s="54"/>
      <c r="F49" s="55"/>
      <c r="G49" s="55"/>
      <c r="H49" s="55"/>
      <c r="I49" s="56"/>
      <c r="J49" s="57"/>
      <c r="K49" s="57"/>
      <c r="M49" s="48"/>
      <c r="N49" s="55"/>
      <c r="O49" s="58"/>
      <c r="P49" s="48"/>
    </row>
    <row r="50" spans="5:16" s="35" customFormat="1" x14ac:dyDescent="0.3">
      <c r="E50" s="54"/>
      <c r="F50" s="55"/>
      <c r="G50" s="55"/>
      <c r="H50" s="55"/>
      <c r="I50" s="56"/>
      <c r="J50" s="57"/>
      <c r="K50" s="57"/>
      <c r="M50" s="48"/>
      <c r="N50" s="55"/>
      <c r="O50" s="58"/>
      <c r="P50" s="48"/>
    </row>
    <row r="51" spans="5:16" s="35" customFormat="1" x14ac:dyDescent="0.3">
      <c r="E51" s="54"/>
      <c r="F51" s="55"/>
      <c r="G51" s="55"/>
      <c r="H51" s="55"/>
      <c r="I51" s="56"/>
      <c r="J51" s="57"/>
      <c r="K51" s="57"/>
      <c r="M51" s="48"/>
      <c r="N51" s="55"/>
      <c r="O51" s="58"/>
      <c r="P51" s="48"/>
    </row>
    <row r="52" spans="5:16" s="35" customFormat="1" x14ac:dyDescent="0.3">
      <c r="E52" s="54"/>
      <c r="F52" s="55"/>
      <c r="G52" s="55"/>
      <c r="H52" s="55"/>
      <c r="I52" s="56"/>
      <c r="J52" s="57"/>
      <c r="K52" s="57"/>
      <c r="M52" s="48"/>
      <c r="N52" s="55"/>
      <c r="O52" s="58"/>
      <c r="P52" s="48"/>
    </row>
    <row r="53" spans="5:16" s="35" customFormat="1" x14ac:dyDescent="0.3">
      <c r="E53" s="54"/>
      <c r="F53" s="55"/>
      <c r="G53" s="55"/>
      <c r="H53" s="55"/>
      <c r="I53" s="56"/>
      <c r="J53" s="57"/>
      <c r="K53" s="57"/>
      <c r="M53" s="48"/>
      <c r="N53" s="55"/>
      <c r="O53" s="58"/>
      <c r="P53" s="48"/>
    </row>
    <row r="54" spans="5:16" s="35" customFormat="1" x14ac:dyDescent="0.3">
      <c r="E54" s="54"/>
      <c r="F54" s="55"/>
      <c r="G54" s="55"/>
      <c r="H54" s="55"/>
      <c r="I54" s="56"/>
      <c r="J54" s="57"/>
      <c r="K54" s="57"/>
      <c r="M54" s="48"/>
      <c r="N54" s="55"/>
      <c r="O54" s="58"/>
      <c r="P54" s="48"/>
    </row>
    <row r="55" spans="5:16" s="35" customFormat="1" x14ac:dyDescent="0.3">
      <c r="E55" s="54"/>
      <c r="F55" s="55"/>
      <c r="G55" s="55"/>
      <c r="H55" s="55"/>
      <c r="I55" s="56"/>
      <c r="J55" s="57"/>
      <c r="K55" s="57"/>
      <c r="M55" s="48"/>
      <c r="N55" s="55"/>
      <c r="O55" s="58"/>
      <c r="P55" s="48"/>
    </row>
    <row r="56" spans="5:16" s="35" customFormat="1" x14ac:dyDescent="0.3">
      <c r="E56" s="54"/>
      <c r="F56" s="55"/>
      <c r="G56" s="55"/>
      <c r="H56" s="55"/>
      <c r="I56" s="56"/>
      <c r="J56" s="57"/>
      <c r="K56" s="57"/>
      <c r="M56" s="48"/>
      <c r="N56" s="55"/>
      <c r="O56" s="58"/>
      <c r="P56" s="48"/>
    </row>
    <row r="57" spans="5:16" s="35" customFormat="1" x14ac:dyDescent="0.3">
      <c r="E57" s="54"/>
      <c r="F57" s="55"/>
      <c r="G57" s="55"/>
      <c r="H57" s="55"/>
      <c r="I57" s="56"/>
      <c r="J57" s="57"/>
      <c r="K57" s="57"/>
      <c r="M57" s="48"/>
      <c r="N57" s="55"/>
      <c r="O57" s="58"/>
      <c r="P57" s="48"/>
    </row>
    <row r="58" spans="5:16" s="35" customFormat="1" x14ac:dyDescent="0.3">
      <c r="E58" s="54"/>
      <c r="F58" s="55"/>
      <c r="G58" s="55"/>
      <c r="H58" s="55"/>
      <c r="I58" s="56"/>
      <c r="J58" s="57"/>
      <c r="K58" s="57"/>
      <c r="M58" s="48"/>
      <c r="N58" s="55"/>
      <c r="O58" s="58"/>
      <c r="P58" s="48"/>
    </row>
    <row r="59" spans="5:16" s="35" customFormat="1" x14ac:dyDescent="0.3">
      <c r="E59" s="54"/>
      <c r="F59" s="55"/>
      <c r="G59" s="55"/>
      <c r="H59" s="55"/>
      <c r="I59" s="56"/>
      <c r="J59" s="57"/>
      <c r="K59" s="57"/>
      <c r="M59" s="48"/>
      <c r="N59" s="55"/>
      <c r="O59" s="58"/>
      <c r="P59" s="48"/>
    </row>
    <row r="60" spans="5:16" s="35" customFormat="1" x14ac:dyDescent="0.3">
      <c r="E60" s="54"/>
      <c r="F60" s="55"/>
      <c r="G60" s="55"/>
      <c r="H60" s="55"/>
      <c r="I60" s="56"/>
      <c r="J60" s="57"/>
      <c r="K60" s="57"/>
      <c r="M60" s="48"/>
      <c r="N60" s="55"/>
      <c r="O60" s="58"/>
      <c r="P60" s="48"/>
    </row>
    <row r="61" spans="5:16" s="35" customFormat="1" x14ac:dyDescent="0.3">
      <c r="E61" s="54"/>
      <c r="F61" s="55"/>
      <c r="G61" s="55"/>
      <c r="H61" s="55"/>
      <c r="I61" s="56"/>
      <c r="J61" s="57"/>
      <c r="K61" s="57"/>
      <c r="M61" s="48"/>
      <c r="N61" s="55"/>
      <c r="O61" s="58"/>
      <c r="P61" s="48"/>
    </row>
    <row r="62" spans="5:16" s="35" customFormat="1" x14ac:dyDescent="0.3">
      <c r="E62" s="54"/>
      <c r="F62" s="55"/>
      <c r="G62" s="55"/>
      <c r="H62" s="55"/>
      <c r="I62" s="56"/>
      <c r="J62" s="57"/>
      <c r="K62" s="57"/>
      <c r="M62" s="48"/>
      <c r="N62" s="55"/>
      <c r="O62" s="58"/>
      <c r="P62" s="48"/>
    </row>
    <row r="63" spans="5:16" s="35" customFormat="1" x14ac:dyDescent="0.3">
      <c r="E63" s="54"/>
      <c r="F63" s="55"/>
      <c r="G63" s="55"/>
      <c r="H63" s="55"/>
      <c r="I63" s="56"/>
      <c r="J63" s="57"/>
      <c r="K63" s="57"/>
      <c r="M63" s="48"/>
      <c r="N63" s="55"/>
      <c r="O63" s="58"/>
      <c r="P63" s="48"/>
    </row>
    <row r="64" spans="5:16" s="35" customFormat="1" x14ac:dyDescent="0.3">
      <c r="E64" s="54"/>
      <c r="F64" s="55"/>
      <c r="G64" s="55"/>
      <c r="H64" s="55"/>
      <c r="I64" s="56"/>
      <c r="J64" s="57"/>
      <c r="K64" s="57"/>
      <c r="M64" s="48"/>
      <c r="N64" s="55"/>
      <c r="O64" s="58"/>
      <c r="P64" s="48"/>
    </row>
    <row r="65" spans="5:16" s="35" customFormat="1" x14ac:dyDescent="0.3">
      <c r="E65" s="54"/>
      <c r="F65" s="55"/>
      <c r="G65" s="55"/>
      <c r="H65" s="55"/>
      <c r="I65" s="56"/>
      <c r="J65" s="57"/>
      <c r="K65" s="57"/>
      <c r="M65" s="48"/>
      <c r="N65" s="55"/>
      <c r="O65" s="58"/>
      <c r="P65" s="48"/>
    </row>
    <row r="66" spans="5:16" s="35" customFormat="1" x14ac:dyDescent="0.3">
      <c r="E66" s="54"/>
      <c r="F66" s="55"/>
      <c r="G66" s="55"/>
      <c r="H66" s="55"/>
      <c r="I66" s="56"/>
      <c r="J66" s="57"/>
      <c r="K66" s="57"/>
      <c r="M66" s="48"/>
      <c r="N66" s="55"/>
      <c r="O66" s="58"/>
      <c r="P66" s="48"/>
    </row>
    <row r="67" spans="5:16" s="35" customFormat="1" x14ac:dyDescent="0.3">
      <c r="E67" s="54"/>
      <c r="F67" s="55"/>
      <c r="G67" s="55"/>
      <c r="H67" s="55"/>
      <c r="I67" s="56"/>
      <c r="J67" s="57"/>
      <c r="K67" s="57"/>
      <c r="M67" s="48"/>
      <c r="N67" s="55"/>
      <c r="O67" s="58"/>
      <c r="P67" s="48"/>
    </row>
    <row r="68" spans="5:16" s="35" customFormat="1" x14ac:dyDescent="0.3">
      <c r="E68" s="54"/>
      <c r="F68" s="55"/>
      <c r="G68" s="55"/>
      <c r="H68" s="55"/>
      <c r="I68" s="56"/>
      <c r="J68" s="57"/>
      <c r="K68" s="57"/>
      <c r="M68" s="48"/>
      <c r="N68" s="55"/>
      <c r="O68" s="58"/>
      <c r="P68" s="48"/>
    </row>
    <row r="69" spans="5:16" s="35" customFormat="1" x14ac:dyDescent="0.3">
      <c r="E69" s="54"/>
      <c r="F69" s="55"/>
      <c r="G69" s="55"/>
      <c r="H69" s="55"/>
      <c r="I69" s="56"/>
      <c r="J69" s="57"/>
      <c r="K69" s="57"/>
      <c r="M69" s="48"/>
      <c r="N69" s="55"/>
      <c r="O69" s="58"/>
      <c r="P69" s="48"/>
    </row>
    <row r="70" spans="5:16" s="35" customFormat="1" x14ac:dyDescent="0.3">
      <c r="E70" s="54"/>
      <c r="F70" s="55"/>
      <c r="G70" s="55"/>
      <c r="H70" s="55"/>
      <c r="I70" s="56"/>
      <c r="J70" s="57"/>
      <c r="K70" s="57"/>
      <c r="M70" s="48"/>
      <c r="N70" s="55"/>
      <c r="O70" s="58"/>
      <c r="P70" s="48"/>
    </row>
    <row r="71" spans="5:16" s="35" customFormat="1" x14ac:dyDescent="0.3">
      <c r="E71" s="54"/>
      <c r="F71" s="55"/>
      <c r="G71" s="55"/>
      <c r="H71" s="55"/>
      <c r="I71" s="56"/>
      <c r="J71" s="57"/>
      <c r="K71" s="57"/>
      <c r="M71" s="48"/>
      <c r="N71" s="55"/>
      <c r="O71" s="58"/>
      <c r="P71" s="48"/>
    </row>
    <row r="72" spans="5:16" s="35" customFormat="1" x14ac:dyDescent="0.3">
      <c r="E72" s="54"/>
      <c r="F72" s="55"/>
      <c r="G72" s="55"/>
      <c r="H72" s="55"/>
      <c r="I72" s="56"/>
      <c r="J72" s="57"/>
      <c r="K72" s="57"/>
      <c r="M72" s="48"/>
      <c r="N72" s="55"/>
      <c r="O72" s="58"/>
      <c r="P72" s="48"/>
    </row>
    <row r="73" spans="5:16" s="35" customFormat="1" x14ac:dyDescent="0.3">
      <c r="E73" s="54"/>
      <c r="F73" s="55"/>
      <c r="G73" s="55"/>
      <c r="H73" s="55"/>
      <c r="I73" s="56"/>
      <c r="J73" s="57"/>
      <c r="K73" s="57"/>
      <c r="M73" s="48"/>
      <c r="N73" s="55"/>
      <c r="O73" s="58"/>
      <c r="P73" s="48"/>
    </row>
    <row r="74" spans="5:16" s="35" customFormat="1" x14ac:dyDescent="0.3">
      <c r="E74" s="54"/>
      <c r="F74" s="55"/>
      <c r="G74" s="55"/>
      <c r="H74" s="55"/>
      <c r="I74" s="56"/>
      <c r="J74" s="57"/>
      <c r="K74" s="57"/>
      <c r="M74" s="48"/>
      <c r="N74" s="55"/>
      <c r="O74" s="58"/>
      <c r="P74" s="48"/>
    </row>
    <row r="75" spans="5:16" s="35" customFormat="1" x14ac:dyDescent="0.3">
      <c r="E75" s="54"/>
      <c r="F75" s="55"/>
      <c r="G75" s="55"/>
      <c r="H75" s="55"/>
      <c r="I75" s="56"/>
      <c r="J75" s="57"/>
      <c r="K75" s="57"/>
      <c r="M75" s="48"/>
      <c r="N75" s="55"/>
      <c r="O75" s="58"/>
      <c r="P75" s="48"/>
    </row>
    <row r="76" spans="5:16" s="35" customFormat="1" x14ac:dyDescent="0.3">
      <c r="E76" s="54"/>
      <c r="F76" s="55"/>
      <c r="G76" s="55"/>
      <c r="H76" s="55"/>
      <c r="I76" s="56"/>
      <c r="J76" s="57"/>
      <c r="K76" s="57"/>
      <c r="M76" s="48"/>
      <c r="N76" s="55"/>
      <c r="O76" s="58"/>
      <c r="P76" s="48"/>
    </row>
    <row r="77" spans="5:16" s="35" customFormat="1" x14ac:dyDescent="0.3">
      <c r="E77" s="54"/>
      <c r="F77" s="55"/>
      <c r="G77" s="55"/>
      <c r="H77" s="55"/>
      <c r="I77" s="56"/>
      <c r="J77" s="57"/>
      <c r="K77" s="57"/>
      <c r="M77" s="48"/>
      <c r="N77" s="55"/>
      <c r="O77" s="58"/>
      <c r="P77" s="48"/>
    </row>
    <row r="78" spans="5:16" s="35" customFormat="1" x14ac:dyDescent="0.3">
      <c r="E78" s="54"/>
      <c r="F78" s="55"/>
      <c r="G78" s="55"/>
      <c r="H78" s="55"/>
      <c r="I78" s="56"/>
      <c r="J78" s="57"/>
      <c r="K78" s="57"/>
      <c r="M78" s="48"/>
      <c r="N78" s="55"/>
      <c r="O78" s="58"/>
      <c r="P78" s="48"/>
    </row>
    <row r="79" spans="5:16" s="35" customFormat="1" x14ac:dyDescent="0.3">
      <c r="E79" s="54"/>
      <c r="F79" s="55"/>
      <c r="G79" s="55"/>
      <c r="H79" s="55"/>
      <c r="I79" s="56"/>
      <c r="J79" s="57"/>
      <c r="K79" s="57"/>
      <c r="M79" s="48"/>
      <c r="N79" s="55"/>
      <c r="O79" s="58"/>
      <c r="P79" s="48"/>
    </row>
    <row r="80" spans="5:16" s="35" customFormat="1" x14ac:dyDescent="0.3">
      <c r="E80" s="54"/>
      <c r="F80" s="55"/>
      <c r="G80" s="55"/>
      <c r="H80" s="55"/>
      <c r="I80" s="56"/>
      <c r="J80" s="57"/>
      <c r="K80" s="57"/>
      <c r="M80" s="48"/>
      <c r="N80" s="55"/>
      <c r="O80" s="58"/>
      <c r="P80" s="48"/>
    </row>
    <row r="81" spans="5:16" s="35" customFormat="1" x14ac:dyDescent="0.3">
      <c r="E81" s="54"/>
      <c r="F81" s="55"/>
      <c r="G81" s="55"/>
      <c r="H81" s="55"/>
      <c r="I81" s="56"/>
      <c r="J81" s="57"/>
      <c r="K81" s="57"/>
      <c r="M81" s="48"/>
      <c r="N81" s="55"/>
      <c r="O81" s="58"/>
      <c r="P81" s="48"/>
    </row>
    <row r="82" spans="5:16" s="35" customFormat="1" x14ac:dyDescent="0.3">
      <c r="E82" s="54"/>
      <c r="F82" s="55"/>
      <c r="G82" s="55"/>
      <c r="H82" s="55"/>
      <c r="I82" s="56"/>
      <c r="J82" s="57"/>
      <c r="K82" s="57"/>
      <c r="M82" s="48"/>
      <c r="N82" s="55"/>
      <c r="O82" s="58"/>
      <c r="P82" s="48"/>
    </row>
    <row r="83" spans="5:16" s="35" customFormat="1" x14ac:dyDescent="0.3">
      <c r="E83" s="54"/>
      <c r="F83" s="55"/>
      <c r="G83" s="55"/>
      <c r="H83" s="55"/>
      <c r="I83" s="56"/>
      <c r="J83" s="57"/>
      <c r="K83" s="57"/>
      <c r="M83" s="48"/>
      <c r="N83" s="55"/>
      <c r="O83" s="58"/>
      <c r="P83" s="48"/>
    </row>
    <row r="84" spans="5:16" s="35" customFormat="1" x14ac:dyDescent="0.3">
      <c r="E84" s="54"/>
      <c r="F84" s="55"/>
      <c r="G84" s="55"/>
      <c r="H84" s="55"/>
      <c r="I84" s="56"/>
      <c r="J84" s="57"/>
      <c r="K84" s="57"/>
      <c r="M84" s="48"/>
      <c r="N84" s="55"/>
      <c r="O84" s="58"/>
      <c r="P84" s="48"/>
    </row>
    <row r="85" spans="5:16" s="35" customFormat="1" x14ac:dyDescent="0.3">
      <c r="E85" s="54"/>
      <c r="F85" s="55"/>
      <c r="G85" s="55"/>
      <c r="H85" s="55"/>
      <c r="I85" s="56"/>
      <c r="J85" s="57"/>
      <c r="K85" s="57"/>
      <c r="M85" s="48"/>
      <c r="N85" s="55"/>
      <c r="O85" s="58"/>
      <c r="P85" s="48"/>
    </row>
    <row r="86" spans="5:16" s="35" customFormat="1" x14ac:dyDescent="0.3">
      <c r="E86" s="54"/>
      <c r="F86" s="55"/>
      <c r="G86" s="55"/>
      <c r="H86" s="55"/>
      <c r="I86" s="56"/>
      <c r="J86" s="57"/>
      <c r="K86" s="57"/>
      <c r="M86" s="48"/>
      <c r="N86" s="55"/>
      <c r="O86" s="58"/>
      <c r="P86" s="48"/>
    </row>
    <row r="87" spans="5:16" s="35" customFormat="1" x14ac:dyDescent="0.3">
      <c r="E87" s="54"/>
      <c r="F87" s="55"/>
      <c r="G87" s="55"/>
      <c r="H87" s="55"/>
      <c r="I87" s="56"/>
      <c r="J87" s="57"/>
      <c r="K87" s="57"/>
      <c r="M87" s="48"/>
      <c r="N87" s="55"/>
      <c r="O87" s="58"/>
      <c r="P87" s="48"/>
    </row>
    <row r="88" spans="5:16" s="35" customFormat="1" x14ac:dyDescent="0.3">
      <c r="E88" s="54"/>
      <c r="F88" s="55"/>
      <c r="G88" s="55"/>
      <c r="H88" s="55"/>
      <c r="I88" s="56"/>
      <c r="J88" s="57"/>
      <c r="K88" s="57"/>
      <c r="M88" s="48"/>
      <c r="N88" s="55"/>
      <c r="O88" s="58"/>
      <c r="P88" s="48"/>
    </row>
    <row r="89" spans="5:16" s="35" customFormat="1" x14ac:dyDescent="0.3">
      <c r="E89" s="54"/>
      <c r="F89" s="55"/>
      <c r="G89" s="55"/>
      <c r="H89" s="55"/>
      <c r="I89" s="56"/>
      <c r="J89" s="57"/>
      <c r="K89" s="57"/>
      <c r="M89" s="48"/>
      <c r="N89" s="55"/>
      <c r="O89" s="58"/>
      <c r="P89" s="48"/>
    </row>
    <row r="90" spans="5:16" s="35" customFormat="1" x14ac:dyDescent="0.3">
      <c r="E90" s="54"/>
      <c r="F90" s="55"/>
      <c r="G90" s="55"/>
      <c r="H90" s="55"/>
      <c r="I90" s="56"/>
      <c r="J90" s="57"/>
      <c r="K90" s="57"/>
      <c r="M90" s="48"/>
      <c r="N90" s="55"/>
      <c r="O90" s="58"/>
      <c r="P90" s="48"/>
    </row>
    <row r="91" spans="5:16" s="35" customFormat="1" x14ac:dyDescent="0.3">
      <c r="E91" s="54"/>
      <c r="F91" s="55"/>
      <c r="G91" s="55"/>
      <c r="H91" s="55"/>
      <c r="I91" s="56"/>
      <c r="J91" s="57"/>
      <c r="K91" s="57"/>
      <c r="M91" s="48"/>
      <c r="N91" s="55"/>
      <c r="O91" s="58"/>
      <c r="P91" s="48"/>
    </row>
    <row r="92" spans="5:16" s="35" customFormat="1" x14ac:dyDescent="0.3">
      <c r="E92" s="54"/>
      <c r="F92" s="55"/>
      <c r="G92" s="55"/>
      <c r="H92" s="55"/>
      <c r="I92" s="56"/>
      <c r="J92" s="57"/>
      <c r="K92" s="57"/>
      <c r="M92" s="48"/>
      <c r="N92" s="55"/>
      <c r="O92" s="58"/>
      <c r="P92" s="48"/>
    </row>
    <row r="93" spans="5:16" s="35" customFormat="1" x14ac:dyDescent="0.3">
      <c r="E93" s="54"/>
      <c r="F93" s="55"/>
      <c r="G93" s="55"/>
      <c r="H93" s="55"/>
      <c r="I93" s="56"/>
      <c r="J93" s="57"/>
      <c r="K93" s="57"/>
      <c r="M93" s="48"/>
      <c r="N93" s="55"/>
      <c r="O93" s="58"/>
      <c r="P93" s="48"/>
    </row>
    <row r="94" spans="5:16" s="35" customFormat="1" x14ac:dyDescent="0.3">
      <c r="E94" s="54"/>
      <c r="F94" s="55"/>
      <c r="G94" s="55"/>
      <c r="H94" s="55"/>
      <c r="I94" s="56"/>
      <c r="J94" s="57"/>
      <c r="K94" s="57"/>
      <c r="M94" s="48"/>
      <c r="N94" s="55"/>
      <c r="O94" s="58"/>
      <c r="P94" s="48"/>
    </row>
    <row r="95" spans="5:16" s="35" customFormat="1" x14ac:dyDescent="0.3">
      <c r="E95" s="54"/>
      <c r="F95" s="55"/>
      <c r="G95" s="55"/>
      <c r="H95" s="55"/>
      <c r="I95" s="56"/>
      <c r="J95" s="57"/>
      <c r="K95" s="57"/>
      <c r="M95" s="48"/>
      <c r="N95" s="55"/>
      <c r="O95" s="58"/>
      <c r="P95" s="48"/>
    </row>
    <row r="96" spans="5:16" s="35" customFormat="1" x14ac:dyDescent="0.3">
      <c r="E96" s="54"/>
      <c r="F96" s="55"/>
      <c r="G96" s="55"/>
      <c r="H96" s="55"/>
      <c r="I96" s="56"/>
      <c r="J96" s="57"/>
      <c r="K96" s="57"/>
      <c r="M96" s="48"/>
      <c r="N96" s="55"/>
      <c r="O96" s="58"/>
      <c r="P96" s="48"/>
    </row>
    <row r="97" spans="5:16" s="35" customFormat="1" x14ac:dyDescent="0.3">
      <c r="E97" s="54"/>
      <c r="F97" s="55"/>
      <c r="G97" s="55"/>
      <c r="H97" s="55"/>
      <c r="I97" s="56"/>
      <c r="J97" s="57"/>
      <c r="K97" s="57"/>
      <c r="M97" s="48"/>
      <c r="N97" s="55"/>
      <c r="O97" s="58"/>
      <c r="P97" s="48"/>
    </row>
    <row r="98" spans="5:16" s="35" customFormat="1" x14ac:dyDescent="0.3">
      <c r="E98" s="54"/>
      <c r="F98" s="55"/>
      <c r="G98" s="55"/>
      <c r="H98" s="55"/>
      <c r="I98" s="56"/>
      <c r="J98" s="57"/>
      <c r="K98" s="57"/>
      <c r="M98" s="48"/>
      <c r="N98" s="55"/>
      <c r="O98" s="58"/>
      <c r="P98" s="48"/>
    </row>
    <row r="99" spans="5:16" s="35" customFormat="1" x14ac:dyDescent="0.3">
      <c r="E99" s="54"/>
      <c r="F99" s="55"/>
      <c r="G99" s="55"/>
      <c r="H99" s="55"/>
      <c r="I99" s="56"/>
      <c r="J99" s="57"/>
      <c r="K99" s="57"/>
      <c r="M99" s="48"/>
      <c r="N99" s="55"/>
      <c r="O99" s="58"/>
      <c r="P99" s="48"/>
    </row>
    <row r="100" spans="5:16" s="35" customFormat="1" x14ac:dyDescent="0.3">
      <c r="E100" s="54"/>
      <c r="F100" s="55"/>
      <c r="G100" s="55"/>
      <c r="H100" s="55"/>
      <c r="I100" s="56"/>
      <c r="J100" s="57"/>
      <c r="K100" s="57"/>
      <c r="M100" s="48"/>
      <c r="N100" s="55"/>
      <c r="O100" s="58"/>
      <c r="P100" s="48"/>
    </row>
    <row r="101" spans="5:16" s="35" customFormat="1" x14ac:dyDescent="0.3">
      <c r="E101" s="54"/>
      <c r="F101" s="55"/>
      <c r="G101" s="55"/>
      <c r="H101" s="55"/>
      <c r="I101" s="56"/>
      <c r="J101" s="57"/>
      <c r="K101" s="57"/>
      <c r="M101" s="48"/>
      <c r="N101" s="55"/>
      <c r="O101" s="58"/>
      <c r="P101" s="48"/>
    </row>
    <row r="102" spans="5:16" s="35" customFormat="1" x14ac:dyDescent="0.3">
      <c r="E102" s="54"/>
      <c r="F102" s="55"/>
      <c r="G102" s="55"/>
      <c r="H102" s="55"/>
      <c r="I102" s="56"/>
      <c r="J102" s="57"/>
      <c r="K102" s="57"/>
      <c r="M102" s="48"/>
      <c r="N102" s="55"/>
      <c r="O102" s="58"/>
      <c r="P102" s="48"/>
    </row>
  </sheetData>
  <sheetProtection algorithmName="SHA-512" hashValue="VT3ocB29v1u0CEKoafNVDhp/UC5XtUEifqe8NgFvS2GWsrjZgnT0CL1QNYibhjDLvefrrNSzvi8Pe9W09GMjvQ==" saltValue="8BwrkEn+1rxy7Sz1QZBOuw==" spinCount="100000" sheet="1" objects="1" scenarios="1"/>
  <mergeCells count="13">
    <mergeCell ref="N14:O14"/>
    <mergeCell ref="N12:O12"/>
    <mergeCell ref="C5:D5"/>
    <mergeCell ref="B2:P2"/>
    <mergeCell ref="D13:E13"/>
    <mergeCell ref="J6:O6"/>
    <mergeCell ref="J7:O7"/>
    <mergeCell ref="C10:F10"/>
    <mergeCell ref="N13:O13"/>
    <mergeCell ref="J5:O5"/>
    <mergeCell ref="I12:L12"/>
    <mergeCell ref="I13:L13"/>
    <mergeCell ref="N10:O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Footer>&amp;C&amp;"Century Gothic,Regular"&amp;18&amp;K08-049&amp;G
www.awesomewatermackay.com
0401 441 291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2C282C1-A3FC-4371-983E-A75D8A6D7A86}">
          <x14:formula1>
            <xm:f>Lookups!$D$1:$D$25</xm:f>
          </x14:formula1>
          <xm:sqref>J6</xm:sqref>
        </x14:dataValidation>
        <x14:dataValidation type="list" allowBlank="1" showInputMessage="1" showErrorMessage="1" xr:uid="{B796771A-2918-42C7-8660-5A67A123F548}">
          <x14:formula1>
            <xm:f>Lookups!$D$27:$D$30</xm:f>
          </x14:formula1>
          <xm:sqref>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EBF5-9285-4D73-A42E-AE631DED8A7C}">
  <dimension ref="A1:AD25"/>
  <sheetViews>
    <sheetView workbookViewId="0">
      <selection activeCell="J1" sqref="J1"/>
    </sheetView>
  </sheetViews>
  <sheetFormatPr defaultRowHeight="15" x14ac:dyDescent="0.25"/>
  <cols>
    <col min="1" max="1" width="12.28515625" style="90" customWidth="1"/>
    <col min="2" max="2" width="15.7109375" style="90" customWidth="1"/>
    <col min="3" max="3" width="5.7109375" style="90" customWidth="1"/>
    <col min="4" max="4" width="15.7109375" style="90" customWidth="1"/>
    <col min="5" max="5" width="5.7109375" style="90" customWidth="1"/>
    <col min="6" max="6" width="15.7109375" style="90" customWidth="1"/>
    <col min="7" max="7" width="5.7109375" style="90" customWidth="1"/>
    <col min="8" max="8" width="15.7109375" style="90" customWidth="1"/>
    <col min="9" max="9" width="5.7109375" style="90" customWidth="1"/>
    <col min="10" max="10" width="15.7109375" style="90" customWidth="1"/>
    <col min="11" max="11" width="5.7109375" style="90" customWidth="1"/>
    <col min="12" max="12" width="15.7109375" style="90" customWidth="1"/>
    <col min="13" max="13" width="5.7109375" style="90" customWidth="1"/>
    <col min="14" max="14" width="15.7109375" style="90" customWidth="1"/>
    <col min="15" max="15" width="5.7109375" style="90" customWidth="1"/>
    <col min="16" max="16" width="15.7109375" style="90" customWidth="1"/>
    <col min="17" max="16384" width="9.140625" style="90"/>
  </cols>
  <sheetData>
    <row r="1" spans="1:30" s="89" customFormat="1" ht="43.5" customHeight="1" x14ac:dyDescent="0.25">
      <c r="A1" s="85"/>
      <c r="B1" s="86" t="s">
        <v>35</v>
      </c>
      <c r="C1" s="87"/>
      <c r="D1" s="86" t="s">
        <v>36</v>
      </c>
      <c r="E1" s="87"/>
      <c r="F1" s="86" t="s">
        <v>21</v>
      </c>
      <c r="G1" s="87"/>
      <c r="H1" s="86" t="s">
        <v>26</v>
      </c>
      <c r="I1" s="87"/>
      <c r="J1" s="86" t="s">
        <v>22</v>
      </c>
      <c r="K1" s="88"/>
      <c r="L1" s="86" t="s">
        <v>37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s="70" customFormat="1" ht="16.5" x14ac:dyDescent="0.3">
      <c r="A2" s="90"/>
      <c r="B2" s="6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0" s="70" customFormat="1" ht="16.5" x14ac:dyDescent="0.3">
      <c r="A3" s="90"/>
      <c r="B3" s="6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70" customForma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0" s="70" customFormat="1" ht="16.5" x14ac:dyDescent="0.3">
      <c r="A5" s="90"/>
      <c r="B5" s="6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s="70" customFormat="1" ht="16.5" x14ac:dyDescent="0.3">
      <c r="A6" s="90"/>
      <c r="B6" s="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70" customFormat="1" ht="16.5" x14ac:dyDescent="0.3">
      <c r="A7" s="90"/>
      <c r="B7" s="6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s="70" customFormat="1" x14ac:dyDescent="0.25">
      <c r="A8" s="91" t="s">
        <v>42</v>
      </c>
      <c r="B8" s="92">
        <v>595</v>
      </c>
      <c r="C8" s="92"/>
      <c r="D8" s="93">
        <v>495</v>
      </c>
      <c r="E8" s="92"/>
      <c r="F8" s="92">
        <v>695</v>
      </c>
      <c r="G8" s="92"/>
      <c r="H8" s="92">
        <v>800</v>
      </c>
      <c r="I8" s="92"/>
      <c r="J8" s="92">
        <v>120</v>
      </c>
      <c r="K8" s="92"/>
      <c r="L8" s="92">
        <v>100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</row>
    <row r="9" spans="1:30" s="98" customFormat="1" x14ac:dyDescent="0.25">
      <c r="A9" s="94" t="s">
        <v>43</v>
      </c>
      <c r="B9" s="93">
        <v>615</v>
      </c>
      <c r="C9" s="95"/>
      <c r="D9" s="93">
        <v>515</v>
      </c>
      <c r="E9" s="95"/>
      <c r="F9" s="95">
        <v>715</v>
      </c>
      <c r="G9" s="95"/>
      <c r="H9" s="95">
        <v>904</v>
      </c>
      <c r="I9" s="96"/>
      <c r="J9" s="96"/>
      <c r="K9" s="96"/>
      <c r="L9" s="96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</row>
    <row r="10" spans="1:30" s="70" customFormat="1" x14ac:dyDescent="0.25">
      <c r="A10" s="91" t="s">
        <v>44</v>
      </c>
      <c r="B10" s="93">
        <v>670</v>
      </c>
      <c r="C10" s="92"/>
      <c r="D10" s="93">
        <v>580</v>
      </c>
      <c r="E10" s="92"/>
      <c r="F10" s="92">
        <v>770</v>
      </c>
      <c r="G10" s="92"/>
      <c r="H10" s="92">
        <v>951</v>
      </c>
      <c r="I10" s="92"/>
      <c r="J10" s="92"/>
      <c r="K10" s="92"/>
      <c r="L10" s="92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</row>
    <row r="11" spans="1:30" s="70" customFormat="1" x14ac:dyDescent="0.25">
      <c r="A11" s="91" t="s">
        <v>45</v>
      </c>
      <c r="B11" s="93">
        <v>670</v>
      </c>
      <c r="C11" s="92"/>
      <c r="D11" s="93">
        <v>580</v>
      </c>
      <c r="E11" s="92"/>
      <c r="F11" s="92">
        <v>770</v>
      </c>
      <c r="G11" s="92"/>
      <c r="H11" s="92">
        <v>951</v>
      </c>
      <c r="I11" s="92"/>
      <c r="J11" s="92"/>
      <c r="K11" s="92"/>
      <c r="L11" s="92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s="70" customFormat="1" x14ac:dyDescent="0.25">
      <c r="A12" s="91" t="s">
        <v>46</v>
      </c>
      <c r="B12" s="93">
        <v>760</v>
      </c>
      <c r="C12" s="92"/>
      <c r="D12" s="93">
        <v>700</v>
      </c>
      <c r="E12" s="92"/>
      <c r="F12" s="92">
        <v>860</v>
      </c>
      <c r="G12" s="92"/>
      <c r="H12" s="92">
        <v>1072</v>
      </c>
      <c r="I12" s="92"/>
      <c r="J12" s="92"/>
      <c r="K12" s="92"/>
      <c r="L12" s="92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</row>
    <row r="13" spans="1:30" s="70" customFormat="1" x14ac:dyDescent="0.25">
      <c r="A13" s="91" t="s">
        <v>47</v>
      </c>
      <c r="B13" s="92">
        <v>572</v>
      </c>
      <c r="C13" s="92"/>
      <c r="D13" s="92">
        <v>572</v>
      </c>
      <c r="E13" s="92"/>
      <c r="F13" s="92">
        <v>676</v>
      </c>
      <c r="G13" s="92"/>
      <c r="H13" s="92">
        <v>780</v>
      </c>
      <c r="I13" s="92"/>
      <c r="J13" s="92">
        <v>260</v>
      </c>
      <c r="K13" s="92"/>
      <c r="L13" s="92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s="70" customFormat="1" ht="6" customHeight="1" x14ac:dyDescent="0.2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</row>
    <row r="15" spans="1:30" s="70" customFormat="1" x14ac:dyDescent="0.25">
      <c r="A15" s="101" t="s">
        <v>48</v>
      </c>
      <c r="B15" s="92">
        <v>65</v>
      </c>
      <c r="C15" s="92"/>
      <c r="D15" s="92">
        <v>65</v>
      </c>
      <c r="E15" s="92"/>
      <c r="F15" s="92">
        <v>85</v>
      </c>
      <c r="G15" s="92"/>
      <c r="H15" s="92">
        <v>95</v>
      </c>
      <c r="I15" s="92"/>
      <c r="J15" s="92">
        <v>65</v>
      </c>
      <c r="K15" s="92"/>
      <c r="L15" s="92">
        <v>65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s="70" customFormat="1" x14ac:dyDescent="0.2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</row>
    <row r="17" spans="1:30" s="70" customFormat="1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s="70" customFormat="1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</row>
    <row r="19" spans="1:30" s="70" customFormat="1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s="70" customFormat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</row>
    <row r="21" spans="1:30" s="70" customFormat="1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s="70" customFormat="1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</row>
    <row r="23" spans="1:30" s="70" customFormat="1" x14ac:dyDescent="0.2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s="70" customFormat="1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</row>
    <row r="25" spans="1:30" s="70" customFormat="1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CE18C-6406-46D0-AD45-1B04720D9E70}">
  <dimension ref="C1:N41"/>
  <sheetViews>
    <sheetView workbookViewId="0">
      <selection activeCell="G15" sqref="G15"/>
    </sheetView>
  </sheetViews>
  <sheetFormatPr defaultRowHeight="16.5" x14ac:dyDescent="0.3"/>
  <cols>
    <col min="1" max="2" width="9.140625" style="70"/>
    <col min="3" max="3" width="18.140625" style="3" bestFit="1" customWidth="1"/>
    <col min="4" max="4" width="48.42578125" style="22" bestFit="1" customWidth="1"/>
    <col min="5" max="5" width="9.140625" style="84"/>
    <col min="6" max="6" width="9.140625" style="70"/>
    <col min="7" max="7" width="23.140625" style="69" bestFit="1" customWidth="1"/>
    <col min="8" max="8" width="21" style="68" customWidth="1"/>
    <col min="9" max="14" width="9.140625" style="69"/>
    <col min="15" max="16384" width="9.140625" style="70"/>
  </cols>
  <sheetData>
    <row r="1" spans="3:8" x14ac:dyDescent="0.3">
      <c r="C1" s="63" t="s">
        <v>3</v>
      </c>
      <c r="D1" s="64" t="s">
        <v>13</v>
      </c>
      <c r="E1" s="65">
        <v>595</v>
      </c>
      <c r="G1" s="3" t="s">
        <v>29</v>
      </c>
      <c r="H1" s="22" t="s">
        <v>3</v>
      </c>
    </row>
    <row r="2" spans="3:8" x14ac:dyDescent="0.3">
      <c r="C2" s="71"/>
      <c r="D2" s="72" t="s">
        <v>24</v>
      </c>
      <c r="E2" s="73">
        <v>615</v>
      </c>
      <c r="G2" s="3"/>
      <c r="H2" s="22" t="s">
        <v>69</v>
      </c>
    </row>
    <row r="3" spans="3:8" x14ac:dyDescent="0.3">
      <c r="C3" s="71"/>
      <c r="D3" s="72" t="s">
        <v>14</v>
      </c>
      <c r="E3" s="73">
        <v>670</v>
      </c>
      <c r="G3" s="3" t="s">
        <v>70</v>
      </c>
      <c r="H3" s="22" t="s">
        <v>71</v>
      </c>
    </row>
    <row r="4" spans="3:8" x14ac:dyDescent="0.3">
      <c r="C4" s="71"/>
      <c r="D4" s="72" t="s">
        <v>15</v>
      </c>
      <c r="E4" s="73">
        <v>670</v>
      </c>
      <c r="G4" s="3"/>
      <c r="H4" s="22" t="s">
        <v>72</v>
      </c>
    </row>
    <row r="5" spans="3:8" x14ac:dyDescent="0.3">
      <c r="C5" s="77"/>
      <c r="D5" s="72" t="s">
        <v>25</v>
      </c>
      <c r="E5" s="73">
        <v>760</v>
      </c>
      <c r="G5" s="3" t="s">
        <v>68</v>
      </c>
      <c r="H5" s="67" t="s">
        <v>42</v>
      </c>
    </row>
    <row r="6" spans="3:8" x14ac:dyDescent="0.3">
      <c r="C6" s="71"/>
      <c r="D6" s="72" t="s">
        <v>16</v>
      </c>
      <c r="E6" s="73">
        <v>495</v>
      </c>
      <c r="G6" s="3"/>
      <c r="H6" s="67" t="s">
        <v>73</v>
      </c>
    </row>
    <row r="7" spans="3:8" x14ac:dyDescent="0.3">
      <c r="C7" s="71"/>
      <c r="D7" s="72" t="s">
        <v>17</v>
      </c>
      <c r="E7" s="73">
        <v>515</v>
      </c>
      <c r="G7" s="3"/>
      <c r="H7" s="75" t="s">
        <v>74</v>
      </c>
    </row>
    <row r="8" spans="3:8" x14ac:dyDescent="0.3">
      <c r="C8" s="71"/>
      <c r="D8" s="72" t="s">
        <v>18</v>
      </c>
      <c r="E8" s="73">
        <v>580</v>
      </c>
      <c r="G8" s="3"/>
      <c r="H8" s="103" t="s">
        <v>75</v>
      </c>
    </row>
    <row r="9" spans="3:8" x14ac:dyDescent="0.3">
      <c r="C9" s="71"/>
      <c r="D9" s="72" t="s">
        <v>19</v>
      </c>
      <c r="E9" s="73">
        <v>580</v>
      </c>
      <c r="G9" s="3"/>
      <c r="H9" s="103" t="s">
        <v>76</v>
      </c>
    </row>
    <row r="10" spans="3:8" x14ac:dyDescent="0.3">
      <c r="C10" s="71"/>
      <c r="D10" s="72" t="s">
        <v>20</v>
      </c>
      <c r="E10" s="73">
        <v>700</v>
      </c>
      <c r="G10" s="3"/>
      <c r="H10" s="22" t="s">
        <v>47</v>
      </c>
    </row>
    <row r="11" spans="3:8" x14ac:dyDescent="0.3">
      <c r="C11" s="77" t="s">
        <v>10</v>
      </c>
      <c r="D11" s="72" t="s">
        <v>51</v>
      </c>
      <c r="E11" s="73">
        <v>695</v>
      </c>
    </row>
    <row r="12" spans="3:8" x14ac:dyDescent="0.3">
      <c r="C12" s="77"/>
      <c r="D12" s="72" t="s">
        <v>52</v>
      </c>
      <c r="E12" s="73">
        <v>715</v>
      </c>
      <c r="F12" s="66"/>
      <c r="G12" s="70"/>
    </row>
    <row r="13" spans="3:8" x14ac:dyDescent="0.3">
      <c r="C13" s="77"/>
      <c r="D13" s="72" t="s">
        <v>53</v>
      </c>
      <c r="E13" s="73">
        <v>770</v>
      </c>
      <c r="F13" s="66"/>
      <c r="G13" s="70"/>
    </row>
    <row r="14" spans="3:8" ht="12.75" customHeight="1" x14ac:dyDescent="0.3">
      <c r="C14" s="77"/>
      <c r="D14" s="72" t="s">
        <v>54</v>
      </c>
      <c r="E14" s="73">
        <v>770</v>
      </c>
      <c r="F14" s="74"/>
      <c r="G14" s="70"/>
    </row>
    <row r="15" spans="3:8" x14ac:dyDescent="0.3">
      <c r="C15" s="77"/>
      <c r="D15" s="72" t="s">
        <v>55</v>
      </c>
      <c r="E15" s="73">
        <v>860</v>
      </c>
      <c r="G15" s="70"/>
      <c r="H15" s="76"/>
    </row>
    <row r="16" spans="3:8" x14ac:dyDescent="0.3">
      <c r="C16" s="71"/>
      <c r="D16" s="72" t="s">
        <v>56</v>
      </c>
      <c r="E16" s="73">
        <v>800</v>
      </c>
      <c r="G16" s="70"/>
      <c r="H16" s="76"/>
    </row>
    <row r="17" spans="3:8" x14ac:dyDescent="0.3">
      <c r="C17" s="71"/>
      <c r="D17" s="72" t="s">
        <v>57</v>
      </c>
      <c r="E17" s="73">
        <v>904</v>
      </c>
      <c r="H17" s="76"/>
    </row>
    <row r="18" spans="3:8" x14ac:dyDescent="0.3">
      <c r="C18" s="71"/>
      <c r="D18" s="72" t="s">
        <v>58</v>
      </c>
      <c r="E18" s="73">
        <v>951</v>
      </c>
      <c r="H18" s="76"/>
    </row>
    <row r="19" spans="3:8" x14ac:dyDescent="0.3">
      <c r="C19" s="71"/>
      <c r="D19" s="72" t="s">
        <v>59</v>
      </c>
      <c r="E19" s="73">
        <v>951</v>
      </c>
      <c r="H19" s="76"/>
    </row>
    <row r="20" spans="3:8" x14ac:dyDescent="0.3">
      <c r="C20" s="71"/>
      <c r="D20" s="72" t="s">
        <v>60</v>
      </c>
      <c r="E20" s="73">
        <v>1072</v>
      </c>
      <c r="H20" s="76"/>
    </row>
    <row r="21" spans="3:8" x14ac:dyDescent="0.3">
      <c r="C21" s="77" t="s">
        <v>4</v>
      </c>
      <c r="D21" s="72" t="s">
        <v>27</v>
      </c>
      <c r="E21" s="73">
        <v>572</v>
      </c>
      <c r="H21" s="76"/>
    </row>
    <row r="22" spans="3:8" x14ac:dyDescent="0.3">
      <c r="C22" s="71"/>
      <c r="D22" s="72" t="s">
        <v>49</v>
      </c>
      <c r="E22" s="73">
        <v>676</v>
      </c>
      <c r="G22" s="78"/>
      <c r="H22" s="76"/>
    </row>
    <row r="23" spans="3:8" x14ac:dyDescent="0.3">
      <c r="C23" s="71"/>
      <c r="D23" s="72" t="s">
        <v>50</v>
      </c>
      <c r="E23" s="73">
        <v>780</v>
      </c>
      <c r="G23" s="79"/>
      <c r="H23" s="76"/>
    </row>
    <row r="24" spans="3:8" x14ac:dyDescent="0.3">
      <c r="C24" s="77" t="s">
        <v>5</v>
      </c>
      <c r="D24" s="72" t="s">
        <v>22</v>
      </c>
      <c r="E24" s="73">
        <v>120</v>
      </c>
      <c r="G24" s="80"/>
      <c r="H24" s="76"/>
    </row>
    <row r="25" spans="3:8" x14ac:dyDescent="0.3">
      <c r="C25" s="71"/>
      <c r="D25" s="72" t="s">
        <v>28</v>
      </c>
      <c r="E25" s="73">
        <v>100</v>
      </c>
      <c r="G25" s="80"/>
      <c r="H25" s="76"/>
    </row>
    <row r="26" spans="3:8" x14ac:dyDescent="0.3">
      <c r="C26" s="71"/>
      <c r="D26" s="72"/>
      <c r="E26" s="73"/>
      <c r="G26" s="80"/>
      <c r="H26" s="76"/>
    </row>
    <row r="27" spans="3:8" x14ac:dyDescent="0.3">
      <c r="C27" s="77" t="s">
        <v>6</v>
      </c>
      <c r="D27" s="72" t="s">
        <v>3</v>
      </c>
      <c r="E27" s="73">
        <v>65</v>
      </c>
      <c r="G27" s="80"/>
      <c r="H27" s="76"/>
    </row>
    <row r="28" spans="3:8" x14ac:dyDescent="0.3">
      <c r="C28" s="71"/>
      <c r="D28" s="72" t="s">
        <v>11</v>
      </c>
      <c r="E28" s="73">
        <v>85</v>
      </c>
      <c r="G28" s="80"/>
      <c r="H28" s="76"/>
    </row>
    <row r="29" spans="3:8" x14ac:dyDescent="0.3">
      <c r="C29" s="71"/>
      <c r="D29" s="72" t="s">
        <v>12</v>
      </c>
      <c r="E29" s="73">
        <v>95</v>
      </c>
      <c r="G29" s="80"/>
      <c r="H29" s="76"/>
    </row>
    <row r="30" spans="3:8" ht="17.25" thickBot="1" x14ac:dyDescent="0.35">
      <c r="C30" s="81"/>
      <c r="D30" s="82" t="s">
        <v>23</v>
      </c>
      <c r="E30" s="83">
        <v>0</v>
      </c>
      <c r="G30" s="80"/>
      <c r="H30" s="76"/>
    </row>
    <row r="31" spans="3:8" ht="15.75" x14ac:dyDescent="0.25">
      <c r="C31" s="70"/>
      <c r="D31" s="70"/>
      <c r="E31" s="70"/>
      <c r="G31" s="80"/>
      <c r="H31" s="76"/>
    </row>
    <row r="32" spans="3:8" ht="15.75" x14ac:dyDescent="0.25">
      <c r="C32" s="70"/>
      <c r="D32" s="70"/>
      <c r="E32" s="70"/>
      <c r="G32" s="78"/>
      <c r="H32" s="76"/>
    </row>
    <row r="33" spans="3:8" ht="15.75" x14ac:dyDescent="0.25">
      <c r="C33" s="70"/>
      <c r="D33" s="70"/>
      <c r="E33" s="70"/>
      <c r="G33" s="78"/>
      <c r="H33" s="76"/>
    </row>
    <row r="34" spans="3:8" ht="15.75" x14ac:dyDescent="0.25">
      <c r="C34" s="70"/>
      <c r="D34" s="70"/>
      <c r="E34" s="70"/>
      <c r="G34" s="78"/>
      <c r="H34" s="76"/>
    </row>
    <row r="35" spans="3:8" ht="15.75" x14ac:dyDescent="0.25">
      <c r="C35" s="70"/>
      <c r="D35" s="70"/>
      <c r="E35" s="70"/>
      <c r="G35" s="78"/>
      <c r="H35" s="76"/>
    </row>
    <row r="36" spans="3:8" ht="15.75" x14ac:dyDescent="0.25">
      <c r="C36" s="70"/>
      <c r="D36" s="70"/>
      <c r="E36" s="70"/>
      <c r="G36" s="78"/>
      <c r="H36" s="76"/>
    </row>
    <row r="37" spans="3:8" ht="15.75" x14ac:dyDescent="0.25">
      <c r="C37" s="70"/>
      <c r="D37" s="70"/>
      <c r="E37" s="70"/>
      <c r="G37" s="78"/>
      <c r="H37" s="76"/>
    </row>
    <row r="38" spans="3:8" ht="15" x14ac:dyDescent="0.25">
      <c r="C38" s="70"/>
      <c r="D38" s="70"/>
      <c r="E38" s="70"/>
    </row>
    <row r="39" spans="3:8" ht="15" x14ac:dyDescent="0.25">
      <c r="C39" s="70"/>
      <c r="D39" s="70"/>
      <c r="E39" s="70"/>
    </row>
    <row r="40" spans="3:8" ht="15" x14ac:dyDescent="0.25">
      <c r="C40" s="70"/>
      <c r="D40" s="70"/>
      <c r="E40" s="70"/>
    </row>
    <row r="41" spans="3:8" ht="15" x14ac:dyDescent="0.25">
      <c r="C41" s="70"/>
      <c r="D41" s="70"/>
      <c r="E41" s="7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 Usage</vt:lpstr>
      <vt:lpstr>Images</vt:lpstr>
      <vt:lpstr>Lookups</vt:lpstr>
      <vt:lpstr>'Calc Usage'!Print_Area</vt:lpstr>
      <vt:lpstr>Images!Print_Area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awesomewatermackay</dc:creator>
  <cp:lastModifiedBy>awesomewatermackay</cp:lastModifiedBy>
  <cp:lastPrinted>2018-03-26T11:17:31Z</cp:lastPrinted>
  <dcterms:created xsi:type="dcterms:W3CDTF">2017-11-07T11:58:49Z</dcterms:created>
  <dcterms:modified xsi:type="dcterms:W3CDTF">2018-04-23T04:11:52Z</dcterms:modified>
</cp:coreProperties>
</file>